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690" windowHeight="6840" tabRatio="792" activeTab="0"/>
  </bookViews>
  <sheets>
    <sheet name="Керамзитобетон" sheetId="1" r:id="rId1"/>
    <sheet name="Опилкобетон" sheetId="2" r:id="rId2"/>
    <sheet name="Шлакобетон" sheetId="3" r:id="rId3"/>
    <sheet name="400 пластик" sheetId="4" state="hidden" r:id="rId4"/>
    <sheet name="600 металл" sheetId="5" state="hidden" r:id="rId5"/>
    <sheet name="600 пластик" sheetId="6" state="hidden" r:id="rId6"/>
    <sheet name="800 металл" sheetId="7" state="hidden" r:id="rId7"/>
    <sheet name="800 пластик" sheetId="8" state="hidden" r:id="rId8"/>
  </sheets>
  <definedNames/>
  <calcPr fullCalcOnLoad="1"/>
</workbook>
</file>

<file path=xl/sharedStrings.xml><?xml version="1.0" encoding="utf-8"?>
<sst xmlns="http://schemas.openxmlformats.org/spreadsheetml/2006/main" count="1399" uniqueCount="179">
  <si>
    <t>БИЗНЕС-ПЛАН</t>
  </si>
  <si>
    <t>ВСЕГО в месяц</t>
  </si>
  <si>
    <t>№</t>
  </si>
  <si>
    <t>Участок</t>
  </si>
  <si>
    <t>Таблица 5</t>
  </si>
  <si>
    <t>Таблица 6</t>
  </si>
  <si>
    <t>ПРОИЗВОДСТВЕННЫЕ ПЛОЩАДИ</t>
  </si>
  <si>
    <t>ОКЛАД В МЕСЯЦ</t>
  </si>
  <si>
    <t>Наименование</t>
  </si>
  <si>
    <t>Аренда</t>
  </si>
  <si>
    <t>Зона установки оборудования</t>
  </si>
  <si>
    <t>ВСЕГО</t>
  </si>
  <si>
    <t>Таблица 7</t>
  </si>
  <si>
    <t>Цемент</t>
  </si>
  <si>
    <t>Песок</t>
  </si>
  <si>
    <t>Вода</t>
  </si>
  <si>
    <t>Электроэнергия</t>
  </si>
  <si>
    <t>тн</t>
  </si>
  <si>
    <t>м3</t>
  </si>
  <si>
    <t>КВт/ч</t>
  </si>
  <si>
    <t>Таблица 4</t>
  </si>
  <si>
    <t>НАЧАЛЬНЫЕ ВЛОЖЕНИЯ</t>
  </si>
  <si>
    <t>Кол-во</t>
  </si>
  <si>
    <t>Амортизация</t>
  </si>
  <si>
    <t>ИТОГО</t>
  </si>
  <si>
    <t>%</t>
  </si>
  <si>
    <t>руб</t>
  </si>
  <si>
    <t>Амортизация в год</t>
  </si>
  <si>
    <t>Таблица 1</t>
  </si>
  <si>
    <t>Оборудование</t>
  </si>
  <si>
    <t>Мощн.</t>
  </si>
  <si>
    <t>Общее</t>
  </si>
  <si>
    <t>Освещение</t>
  </si>
  <si>
    <t>Итого,КВт</t>
  </si>
  <si>
    <t>В смену,ч</t>
  </si>
  <si>
    <t>Таблица 2</t>
  </si>
  <si>
    <t>ИСХОДНЫЕ ДАННЫЕ</t>
  </si>
  <si>
    <t>Вид изделия</t>
  </si>
  <si>
    <t>Таблица 3</t>
  </si>
  <si>
    <t>ПОТРЕБЛЕНИЕ ЭЛЕКТРОЭНЕРГИИ</t>
  </si>
  <si>
    <t>Таблица 8</t>
  </si>
  <si>
    <t>цена</t>
  </si>
  <si>
    <t>Сумма</t>
  </si>
  <si>
    <t>ТЕКУЩИЕ ЗАТРАТЫ</t>
  </si>
  <si>
    <t>Оплата труда</t>
  </si>
  <si>
    <t>Вид затрат</t>
  </si>
  <si>
    <t>за месяц</t>
  </si>
  <si>
    <t>Таблица 9</t>
  </si>
  <si>
    <t>Таблица 10</t>
  </si>
  <si>
    <t>Рентабельность %</t>
  </si>
  <si>
    <t>Срок окупаемости, дней</t>
  </si>
  <si>
    <t>Итоги</t>
  </si>
  <si>
    <t>Количество рабочих дней</t>
  </si>
  <si>
    <t>Производительность в смену, шт</t>
  </si>
  <si>
    <t>Накладные расходы, %</t>
  </si>
  <si>
    <t>СТОИМОСТЬ ОБОРУДОВАНИЯ И МАТЕРИАЛОВ</t>
  </si>
  <si>
    <t>шт</t>
  </si>
  <si>
    <t>МАТЕРИАЛ/СОСТАВ СМЕСИ *</t>
  </si>
  <si>
    <t>Весы электронные</t>
  </si>
  <si>
    <t>Тех. документация</t>
  </si>
  <si>
    <t>Тех. Документация</t>
  </si>
  <si>
    <t>Вентиляция</t>
  </si>
  <si>
    <t>Начальник производства, технолог</t>
  </si>
  <si>
    <t>Формовщик-бетонщик</t>
  </si>
  <si>
    <t>Расформовщик</t>
  </si>
  <si>
    <t>Реклама</t>
  </si>
  <si>
    <t>Пенобетонные блоки</t>
  </si>
  <si>
    <t>Кол-во в 1 куб.м.</t>
  </si>
  <si>
    <t>Производительность в смену, м3</t>
  </si>
  <si>
    <t>Плотность пенобетона, кг\м3</t>
  </si>
  <si>
    <t xml:space="preserve">Вибросито </t>
  </si>
  <si>
    <t>Форма метал. кассетная</t>
  </si>
  <si>
    <t>Форма пластиковая</t>
  </si>
  <si>
    <t>един. изм.</t>
  </si>
  <si>
    <t>л</t>
  </si>
  <si>
    <t>Пенообразователь</t>
  </si>
  <si>
    <t>Песок 0,5 мм</t>
  </si>
  <si>
    <t>РАСХОД МАТЕРИАЛОВ НА 1 КУБ.М.</t>
  </si>
  <si>
    <t>Опалубка</t>
  </si>
  <si>
    <t>0,6л</t>
  </si>
  <si>
    <t>0,375тн</t>
  </si>
  <si>
    <t>0,2тн</t>
  </si>
  <si>
    <t>Вес 1 куб.м.</t>
  </si>
  <si>
    <t>44л</t>
  </si>
  <si>
    <t>0.57512тн</t>
  </si>
  <si>
    <t>Открытые площади</t>
  </si>
  <si>
    <t>СЕБЕСТОИМОСТЬ  1 КУБ.М. ПРОДУКЦИИ</t>
  </si>
  <si>
    <t>Админ. расх.</t>
  </si>
  <si>
    <t>Форма мет. кас.</t>
  </si>
  <si>
    <t>ЕСН  26%</t>
  </si>
  <si>
    <t>Себестоимость 1 куб.м., руб.</t>
  </si>
  <si>
    <t>Технико-экономическое обоснование производства пенобетона</t>
  </si>
  <si>
    <t>Цена в $</t>
  </si>
  <si>
    <t>за месяц $</t>
  </si>
  <si>
    <t>1м3, в руб</t>
  </si>
  <si>
    <t>1м3, в $</t>
  </si>
  <si>
    <t>$</t>
  </si>
  <si>
    <t>1 кв.м.,$</t>
  </si>
  <si>
    <t>в месяц,$</t>
  </si>
  <si>
    <t>в месяц, руб.</t>
  </si>
  <si>
    <t>1 кв.м., руб.</t>
  </si>
  <si>
    <t>Площадь,м2</t>
  </si>
  <si>
    <t>Расчитано в долларах по курсу 1$=27руб.</t>
  </si>
  <si>
    <t>Цена,руб.</t>
  </si>
  <si>
    <t>за смену,руб.</t>
  </si>
  <si>
    <t>руб.</t>
  </si>
  <si>
    <t>Цена, руб.</t>
  </si>
  <si>
    <t>Итого,руб.</t>
  </si>
  <si>
    <t>Оклад,руб.</t>
  </si>
  <si>
    <t>Кол. рабочих</t>
  </si>
  <si>
    <t>за смену,$.</t>
  </si>
  <si>
    <t>Себестоимость 1 куб.м.</t>
  </si>
  <si>
    <t>цена, $</t>
  </si>
  <si>
    <t>Сумма, $</t>
  </si>
  <si>
    <t xml:space="preserve">             Наименование</t>
  </si>
  <si>
    <t>Рыночная цена 1 куб.м.</t>
  </si>
  <si>
    <t>Налоги, (15 %)</t>
  </si>
  <si>
    <t>Прибыль в день, всего</t>
  </si>
  <si>
    <t>Итого,руб</t>
  </si>
  <si>
    <t>Итого , $</t>
  </si>
  <si>
    <t>Итого, $</t>
  </si>
  <si>
    <t>СТРОМ-пенобет.800</t>
  </si>
  <si>
    <t>СТРОМ-пенобетон 800</t>
  </si>
  <si>
    <t>Подсобный рабочий</t>
  </si>
  <si>
    <t>Компрессор</t>
  </si>
  <si>
    <t>шт.</t>
  </si>
  <si>
    <t>Смазка для форм</t>
  </si>
  <si>
    <t>кг</t>
  </si>
  <si>
    <t>Гидрав. тележка</t>
  </si>
  <si>
    <t>0,025кг</t>
  </si>
  <si>
    <t>Цена, $</t>
  </si>
  <si>
    <t>СТРОМ-пенобет.400</t>
  </si>
  <si>
    <t>СТРОМ-пенобетон 400</t>
  </si>
  <si>
    <t>за месяц,руб.</t>
  </si>
  <si>
    <t>за месяц, $</t>
  </si>
  <si>
    <t>СТРОМ-пенобет.600</t>
  </si>
  <si>
    <t>СТРОМ-пенобетон 600</t>
  </si>
  <si>
    <t>1 куб.м.,руб.</t>
  </si>
  <si>
    <t>1 куб.м.,$</t>
  </si>
  <si>
    <t>Прибыль в день, c 1 куб.м.</t>
  </si>
  <si>
    <t>на установке "СТРОМ-пенобетон 800" с пластиковыми формами</t>
  </si>
  <si>
    <t>Цемент М500</t>
  </si>
  <si>
    <t>Цемент  М500</t>
  </si>
  <si>
    <t>на установке "СТРОМ-пенобетон 400" с пластиковыми формами</t>
  </si>
  <si>
    <t>на установке "СТРОМ-пенобетон 600" с металлическими кассетными формами</t>
  </si>
  <si>
    <t>на установке "СТРОМ-пенобетон 600" с пластиковыми формами</t>
  </si>
  <si>
    <t>на установке "СТРОМ-пенобетон 800" с металлическими кассетными формами</t>
  </si>
  <si>
    <t xml:space="preserve">ООО«ТехТрон», ИНН/КПП 4345113115/434501001,  </t>
  </si>
  <si>
    <t xml:space="preserve">610035, г. Киров, ул. Производственная,  д. 28, 2 этаж </t>
  </si>
  <si>
    <t xml:space="preserve">тел./ факс. (8332) 51-35-77, 51-35-78 </t>
  </si>
  <si>
    <t>Технико-экономическое обоснование производства керамзитобетона</t>
  </si>
  <si>
    <t>Керамзитобетонные блоки</t>
  </si>
  <si>
    <t>Плотность керамзитобетона, кг\м3</t>
  </si>
  <si>
    <t>Цемент ПЦ400</t>
  </si>
  <si>
    <t>Керамзит</t>
  </si>
  <si>
    <t>0,0923 тн</t>
  </si>
  <si>
    <t>0,390тн</t>
  </si>
  <si>
    <t>0,220тн</t>
  </si>
  <si>
    <t>0,330тн</t>
  </si>
  <si>
    <t>1,0323тн</t>
  </si>
  <si>
    <t>0,150тн</t>
  </si>
  <si>
    <t>1,6023тн</t>
  </si>
  <si>
    <t xml:space="preserve">www.tehtron.com, e-mail: tehtron@mail.ru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</si>
  <si>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 установке "СТРОМ-лидер" </t>
  </si>
  <si>
    <t>СТРОМ-лидер</t>
  </si>
  <si>
    <t>Шлакобетонные блоки</t>
  </si>
  <si>
    <t>Шлак котельный</t>
  </si>
  <si>
    <t>Плотность шлакобетона, кг\м3</t>
  </si>
  <si>
    <t>0,200тн</t>
  </si>
  <si>
    <t>0,540тн</t>
  </si>
  <si>
    <t>0,720тн</t>
  </si>
  <si>
    <t>1,5523тн</t>
  </si>
  <si>
    <t>Технико-экономическое обоснование производства опилкобетона</t>
  </si>
  <si>
    <t>Опилкобетонные блоки</t>
  </si>
  <si>
    <t>Плотность опилкобетона, кг\м3</t>
  </si>
  <si>
    <t>Опил</t>
  </si>
  <si>
    <t>0,260тн</t>
  </si>
  <si>
    <t>1,100тн</t>
  </si>
  <si>
    <t>Технико-экономическое обоснование производства шлакобетона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</si>
</sst>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"/>
    <numFmt numFmtId="166" formatCode="#,##0.00&quot;р.&quot;"/>
    <numFmt numFmtId="167" formatCode="0.000"/>
    <numFmt numFmtId="168" formatCode="#,##0.00_р_."/>
    <numFmt numFmtId="169" formatCode="0.0000"/>
    <numFmt numFmtId="170" formatCode="0.00000"/>
    <numFmt numFmtId="171" formatCode="[$$-1009]#,##0.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color indexed="10"/>
      <name val="Arial"/>
      <family val="2"/>
    </font>
    <font>
      <b/>
      <u val="single"/>
      <sz val="10"/>
      <name val="Times New Roman"/>
      <family val="1"/>
    </font>
    <font>
      <b/>
      <i/>
      <sz val="11"/>
      <color indexed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10"/>
      <color indexed="9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u val="single"/>
      <sz val="8"/>
      <color indexed="12"/>
      <name val="Arial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44" fontId="0" fillId="0" borderId="1" xfId="16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2" borderId="1" xfId="0" applyFont="1" applyFill="1" applyBorder="1" applyAlignment="1">
      <alignment vertical="center"/>
    </xf>
    <xf numFmtId="44" fontId="1" fillId="2" borderId="6" xfId="16" applyFont="1" applyFill="1" applyBorder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/>
    </xf>
    <xf numFmtId="44" fontId="0" fillId="0" borderId="0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2" fontId="1" fillId="2" borderId="6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7" fillId="3" borderId="14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10" fillId="3" borderId="15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11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13" fillId="3" borderId="0" xfId="0" applyFont="1" applyFill="1" applyBorder="1" applyAlignment="1">
      <alignment/>
    </xf>
    <xf numFmtId="0" fontId="0" fillId="0" borderId="17" xfId="0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44" fontId="0" fillId="2" borderId="1" xfId="16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44" fontId="1" fillId="2" borderId="6" xfId="16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3" borderId="28" xfId="0" applyFont="1" applyFill="1" applyBorder="1" applyAlignment="1">
      <alignment/>
    </xf>
    <xf numFmtId="49" fontId="14" fillId="4" borderId="0" xfId="0" applyNumberFormat="1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17" fillId="3" borderId="0" xfId="15" applyFont="1" applyFill="1" applyBorder="1" applyAlignment="1">
      <alignment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35" xfId="0" applyFont="1" applyFill="1" applyBorder="1" applyAlignment="1">
      <alignment horizontal="left"/>
    </xf>
    <xf numFmtId="0" fontId="0" fillId="2" borderId="28" xfId="0" applyFont="1" applyFill="1" applyBorder="1" applyAlignment="1">
      <alignment horizontal="left"/>
    </xf>
    <xf numFmtId="0" fontId="0" fillId="2" borderId="36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0" fillId="2" borderId="22" xfId="0" applyFill="1" applyBorder="1" applyAlignment="1">
      <alignment/>
    </xf>
    <xf numFmtId="166" fontId="0" fillId="3" borderId="1" xfId="0" applyNumberFormat="1" applyFill="1" applyBorder="1" applyAlignment="1">
      <alignment/>
    </xf>
    <xf numFmtId="167" fontId="0" fillId="2" borderId="1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7" fontId="0" fillId="2" borderId="1" xfId="0" applyNumberFormat="1" applyFont="1" applyFill="1" applyBorder="1" applyAlignment="1">
      <alignment/>
    </xf>
    <xf numFmtId="170" fontId="1" fillId="2" borderId="6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0" fontId="1" fillId="2" borderId="3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/>
    </xf>
    <xf numFmtId="44" fontId="0" fillId="2" borderId="21" xfId="16" applyFont="1" applyFill="1" applyBorder="1" applyAlignment="1">
      <alignment horizontal="center"/>
    </xf>
    <xf numFmtId="44" fontId="1" fillId="2" borderId="40" xfId="16" applyFont="1" applyFill="1" applyBorder="1" applyAlignment="1">
      <alignment horizontal="center"/>
    </xf>
    <xf numFmtId="171" fontId="0" fillId="0" borderId="1" xfId="0" applyNumberFormat="1" applyFont="1" applyBorder="1" applyAlignment="1">
      <alignment/>
    </xf>
    <xf numFmtId="0" fontId="1" fillId="2" borderId="2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71" fontId="0" fillId="0" borderId="11" xfId="0" applyNumberFormat="1" applyFont="1" applyBorder="1" applyAlignment="1">
      <alignment/>
    </xf>
    <xf numFmtId="171" fontId="0" fillId="0" borderId="12" xfId="0" applyNumberFormat="1" applyFont="1" applyBorder="1" applyAlignment="1">
      <alignment/>
    </xf>
    <xf numFmtId="171" fontId="0" fillId="0" borderId="41" xfId="0" applyNumberFormat="1" applyFont="1" applyBorder="1" applyAlignment="1">
      <alignment/>
    </xf>
    <xf numFmtId="0" fontId="1" fillId="2" borderId="42" xfId="0" applyFont="1" applyFill="1" applyBorder="1" applyAlignment="1">
      <alignment horizontal="center"/>
    </xf>
    <xf numFmtId="44" fontId="1" fillId="2" borderId="25" xfId="16" applyFont="1" applyFill="1" applyBorder="1" applyAlignment="1">
      <alignment horizontal="center"/>
    </xf>
    <xf numFmtId="2" fontId="1" fillId="2" borderId="24" xfId="0" applyNumberFormat="1" applyFont="1" applyFill="1" applyBorder="1" applyAlignment="1">
      <alignment/>
    </xf>
    <xf numFmtId="166" fontId="0" fillId="2" borderId="7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166" fontId="0" fillId="2" borderId="7" xfId="0" applyNumberFormat="1" applyFont="1" applyFill="1" applyBorder="1" applyAlignment="1">
      <alignment/>
    </xf>
    <xf numFmtId="166" fontId="1" fillId="2" borderId="6" xfId="0" applyNumberFormat="1" applyFont="1" applyFill="1" applyBorder="1" applyAlignment="1">
      <alignment/>
    </xf>
    <xf numFmtId="166" fontId="0" fillId="2" borderId="29" xfId="0" applyNumberFormat="1" applyFont="1" applyFill="1" applyBorder="1" applyAlignment="1">
      <alignment horizontal="right"/>
    </xf>
    <xf numFmtId="166" fontId="1" fillId="2" borderId="24" xfId="0" applyNumberFormat="1" applyFont="1" applyFill="1" applyBorder="1" applyAlignment="1">
      <alignment horizontal="right"/>
    </xf>
    <xf numFmtId="171" fontId="0" fillId="0" borderId="6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0" fontId="1" fillId="2" borderId="31" xfId="0" applyFont="1" applyFill="1" applyBorder="1" applyAlignment="1">
      <alignment horizontal="center" vertical="center"/>
    </xf>
    <xf numFmtId="44" fontId="0" fillId="2" borderId="1" xfId="16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171" fontId="1" fillId="2" borderId="6" xfId="0" applyNumberFormat="1" applyFont="1" applyFill="1" applyBorder="1" applyAlignment="1">
      <alignment/>
    </xf>
    <xf numFmtId="44" fontId="0" fillId="2" borderId="24" xfId="16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171" fontId="0" fillId="0" borderId="0" xfId="0" applyNumberFormat="1" applyFont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166" fontId="1" fillId="3" borderId="0" xfId="0" applyNumberFormat="1" applyFont="1" applyFill="1" applyBorder="1" applyAlignment="1">
      <alignment/>
    </xf>
    <xf numFmtId="171" fontId="0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right"/>
    </xf>
    <xf numFmtId="44" fontId="0" fillId="3" borderId="44" xfId="0" applyNumberFormat="1" applyFont="1" applyFill="1" applyBorder="1" applyAlignment="1">
      <alignment/>
    </xf>
    <xf numFmtId="2" fontId="1" fillId="3" borderId="11" xfId="0" applyNumberFormat="1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71" fontId="1" fillId="2" borderId="12" xfId="0" applyNumberFormat="1" applyFont="1" applyFill="1" applyBorder="1" applyAlignment="1">
      <alignment/>
    </xf>
    <xf numFmtId="44" fontId="0" fillId="2" borderId="6" xfId="16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166" fontId="0" fillId="0" borderId="1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2" borderId="46" xfId="0" applyFont="1" applyFill="1" applyBorder="1" applyAlignment="1">
      <alignment vertical="center"/>
    </xf>
    <xf numFmtId="44" fontId="0" fillId="2" borderId="1" xfId="0" applyNumberFormat="1" applyFont="1" applyFill="1" applyBorder="1" applyAlignment="1">
      <alignment horizontal="left"/>
    </xf>
    <xf numFmtId="166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44" fontId="0" fillId="0" borderId="1" xfId="16" applyFont="1" applyFill="1" applyBorder="1" applyAlignment="1">
      <alignment horizontal="center"/>
    </xf>
    <xf numFmtId="171" fontId="0" fillId="0" borderId="11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44" fontId="0" fillId="0" borderId="6" xfId="16" applyFont="1" applyFill="1" applyBorder="1" applyAlignment="1">
      <alignment horizontal="center"/>
    </xf>
    <xf numFmtId="171" fontId="0" fillId="0" borderId="12" xfId="0" applyNumberFormat="1" applyFont="1" applyBorder="1" applyAlignment="1">
      <alignment/>
    </xf>
    <xf numFmtId="166" fontId="0" fillId="2" borderId="47" xfId="0" applyNumberFormat="1" applyFont="1" applyFill="1" applyBorder="1" applyAlignment="1">
      <alignment horizontal="right"/>
    </xf>
    <xf numFmtId="171" fontId="0" fillId="0" borderId="47" xfId="0" applyNumberFormat="1" applyFont="1" applyBorder="1" applyAlignment="1">
      <alignment/>
    </xf>
    <xf numFmtId="0" fontId="0" fillId="0" borderId="47" xfId="0" applyFont="1" applyFill="1" applyBorder="1" applyAlignment="1">
      <alignment/>
    </xf>
    <xf numFmtId="166" fontId="0" fillId="2" borderId="47" xfId="0" applyNumberFormat="1" applyFont="1" applyFill="1" applyBorder="1" applyAlignment="1">
      <alignment/>
    </xf>
    <xf numFmtId="0" fontId="0" fillId="2" borderId="47" xfId="0" applyFont="1" applyFill="1" applyBorder="1" applyAlignment="1">
      <alignment horizontal="center"/>
    </xf>
    <xf numFmtId="166" fontId="0" fillId="2" borderId="48" xfId="0" applyNumberFormat="1" applyFont="1" applyFill="1" applyBorder="1" applyAlignment="1">
      <alignment horizontal="right"/>
    </xf>
    <xf numFmtId="171" fontId="0" fillId="0" borderId="49" xfId="0" applyNumberFormat="1" applyFont="1" applyBorder="1" applyAlignment="1">
      <alignment/>
    </xf>
    <xf numFmtId="44" fontId="0" fillId="2" borderId="1" xfId="16" applyFont="1" applyFill="1" applyBorder="1" applyAlignment="1">
      <alignment horizontal="center"/>
    </xf>
    <xf numFmtId="166" fontId="0" fillId="2" borderId="35" xfId="0" applyNumberFormat="1" applyFont="1" applyFill="1" applyBorder="1" applyAlignment="1">
      <alignment horizontal="right"/>
    </xf>
    <xf numFmtId="0" fontId="0" fillId="2" borderId="47" xfId="0" applyFont="1" applyFill="1" applyBorder="1" applyAlignment="1">
      <alignment/>
    </xf>
    <xf numFmtId="171" fontId="0" fillId="0" borderId="50" xfId="0" applyNumberFormat="1" applyFont="1" applyBorder="1" applyAlignment="1">
      <alignment/>
    </xf>
    <xf numFmtId="171" fontId="1" fillId="2" borderId="51" xfId="0" applyNumberFormat="1" applyFont="1" applyFill="1" applyBorder="1" applyAlignment="1">
      <alignment/>
    </xf>
    <xf numFmtId="0" fontId="1" fillId="2" borderId="18" xfId="0" applyFont="1" applyFill="1" applyBorder="1" applyAlignment="1">
      <alignment horizontal="center"/>
    </xf>
    <xf numFmtId="44" fontId="0" fillId="0" borderId="29" xfId="16" applyFont="1" applyFill="1" applyBorder="1" applyAlignment="1">
      <alignment horizontal="center"/>
    </xf>
    <xf numFmtId="44" fontId="0" fillId="0" borderId="21" xfId="16" applyFont="1" applyFill="1" applyBorder="1" applyAlignment="1">
      <alignment horizontal="center"/>
    </xf>
    <xf numFmtId="166" fontId="0" fillId="0" borderId="21" xfId="16" applyNumberFormat="1" applyFont="1" applyFill="1" applyBorder="1" applyAlignment="1">
      <alignment horizontal="right"/>
    </xf>
    <xf numFmtId="44" fontId="0" fillId="0" borderId="35" xfId="16" applyFont="1" applyFill="1" applyBorder="1" applyAlignment="1">
      <alignment horizontal="center"/>
    </xf>
    <xf numFmtId="166" fontId="0" fillId="0" borderId="47" xfId="0" applyNumberFormat="1" applyFont="1" applyBorder="1" applyAlignment="1">
      <alignment/>
    </xf>
    <xf numFmtId="2" fontId="0" fillId="2" borderId="1" xfId="0" applyNumberFormat="1" applyFont="1" applyFill="1" applyBorder="1" applyAlignment="1">
      <alignment/>
    </xf>
    <xf numFmtId="0" fontId="1" fillId="2" borderId="45" xfId="0" applyFont="1" applyFill="1" applyBorder="1" applyAlignment="1">
      <alignment horizontal="center"/>
    </xf>
    <xf numFmtId="171" fontId="0" fillId="3" borderId="50" xfId="0" applyNumberFormat="1" applyFont="1" applyFill="1" applyBorder="1" applyAlignment="1">
      <alignment/>
    </xf>
    <xf numFmtId="171" fontId="0" fillId="2" borderId="50" xfId="0" applyNumberFormat="1" applyFont="1" applyFill="1" applyBorder="1" applyAlignment="1">
      <alignment/>
    </xf>
    <xf numFmtId="2" fontId="1" fillId="3" borderId="50" xfId="0" applyNumberFormat="1" applyFont="1" applyFill="1" applyBorder="1" applyAlignment="1">
      <alignment/>
    </xf>
    <xf numFmtId="166" fontId="0" fillId="0" borderId="1" xfId="16" applyNumberFormat="1" applyFont="1" applyFill="1" applyBorder="1" applyAlignment="1">
      <alignment/>
    </xf>
    <xf numFmtId="166" fontId="0" fillId="2" borderId="1" xfId="16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71" fontId="0" fillId="0" borderId="22" xfId="0" applyNumberFormat="1" applyFont="1" applyBorder="1" applyAlignment="1">
      <alignment/>
    </xf>
    <xf numFmtId="0" fontId="0" fillId="2" borderId="45" xfId="0" applyFont="1" applyFill="1" applyBorder="1" applyAlignment="1">
      <alignment/>
    </xf>
    <xf numFmtId="0" fontId="1" fillId="2" borderId="50" xfId="0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/>
    </xf>
    <xf numFmtId="44" fontId="1" fillId="2" borderId="6" xfId="0" applyNumberFormat="1" applyFont="1" applyFill="1" applyBorder="1" applyAlignment="1">
      <alignment/>
    </xf>
    <xf numFmtId="0" fontId="0" fillId="2" borderId="23" xfId="0" applyFont="1" applyFill="1" applyBorder="1" applyAlignment="1">
      <alignment vertical="center"/>
    </xf>
    <xf numFmtId="171" fontId="0" fillId="0" borderId="23" xfId="0" applyNumberFormat="1" applyFont="1" applyBorder="1" applyAlignment="1">
      <alignment/>
    </xf>
    <xf numFmtId="0" fontId="0" fillId="2" borderId="26" xfId="0" applyFill="1" applyBorder="1" applyAlignment="1">
      <alignment/>
    </xf>
    <xf numFmtId="0" fontId="0" fillId="2" borderId="11" xfId="0" applyFont="1" applyFill="1" applyBorder="1" applyAlignment="1">
      <alignment/>
    </xf>
    <xf numFmtId="171" fontId="0" fillId="3" borderId="11" xfId="0" applyNumberFormat="1" applyFont="1" applyFill="1" applyBorder="1" applyAlignment="1">
      <alignment/>
    </xf>
    <xf numFmtId="171" fontId="0" fillId="2" borderId="11" xfId="0" applyNumberFormat="1" applyFont="1" applyFill="1" applyBorder="1" applyAlignment="1">
      <alignment/>
    </xf>
    <xf numFmtId="2" fontId="1" fillId="2" borderId="51" xfId="0" applyNumberFormat="1" applyFont="1" applyFill="1" applyBorder="1" applyAlignment="1">
      <alignment/>
    </xf>
    <xf numFmtId="171" fontId="0" fillId="0" borderId="46" xfId="0" applyNumberFormat="1" applyFont="1" applyBorder="1" applyAlignment="1">
      <alignment/>
    </xf>
    <xf numFmtId="0" fontId="1" fillId="2" borderId="12" xfId="0" applyFont="1" applyFill="1" applyBorder="1" applyAlignment="1">
      <alignment horizontal="center" vertical="center"/>
    </xf>
    <xf numFmtId="44" fontId="0" fillId="0" borderId="47" xfId="16" applyFont="1" applyFill="1" applyBorder="1" applyAlignment="1">
      <alignment horizontal="center"/>
    </xf>
    <xf numFmtId="44" fontId="0" fillId="0" borderId="6" xfId="16" applyFont="1" applyFill="1" applyBorder="1" applyAlignment="1">
      <alignment horizontal="center"/>
    </xf>
    <xf numFmtId="0" fontId="1" fillId="2" borderId="52" xfId="0" applyFont="1" applyFill="1" applyBorder="1" applyAlignment="1">
      <alignment/>
    </xf>
    <xf numFmtId="166" fontId="0" fillId="2" borderId="21" xfId="16" applyNumberFormat="1" applyFont="1" applyFill="1" applyBorder="1" applyAlignment="1">
      <alignment horizontal="right"/>
    </xf>
    <xf numFmtId="44" fontId="0" fillId="0" borderId="1" xfId="16" applyFont="1" applyFill="1" applyBorder="1" applyAlignment="1">
      <alignment horizontal="center"/>
    </xf>
    <xf numFmtId="0" fontId="20" fillId="0" borderId="0" xfId="0" applyFont="1" applyAlignment="1">
      <alignment/>
    </xf>
    <xf numFmtId="0" fontId="0" fillId="2" borderId="53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9" fillId="2" borderId="31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0" fillId="2" borderId="31" xfId="0" applyFont="1" applyFill="1" applyBorder="1" applyAlignment="1">
      <alignment horizontal="left"/>
    </xf>
    <xf numFmtId="0" fontId="0" fillId="2" borderId="32" xfId="0" applyFont="1" applyFill="1" applyBorder="1" applyAlignment="1">
      <alignment horizontal="left"/>
    </xf>
    <xf numFmtId="0" fontId="0" fillId="2" borderId="33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50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left" wrapText="1"/>
    </xf>
    <xf numFmtId="0" fontId="0" fillId="2" borderId="23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3</xdr:col>
      <xdr:colOff>657225</xdr:colOff>
      <xdr:row>4</xdr:row>
      <xdr:rowOff>85725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2333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3</xdr:col>
      <xdr:colOff>657225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2333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69999" b="41667"/>
        <a:stretch>
          <a:fillRect/>
        </a:stretch>
      </xdr:blipFill>
      <xdr:spPr>
        <a:xfrm>
          <a:off x="0" y="666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0</xdr:col>
      <xdr:colOff>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69999" b="41667"/>
        <a:stretch>
          <a:fillRect/>
        </a:stretch>
      </xdr:blipFill>
      <xdr:spPr>
        <a:xfrm>
          <a:off x="0" y="666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3</xdr:col>
      <xdr:colOff>809625</xdr:colOff>
      <xdr:row>5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71450"/>
          <a:ext cx="2495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19050</xdr:rowOff>
    </xdr:from>
    <xdr:to>
      <xdr:col>3</xdr:col>
      <xdr:colOff>790575</xdr:colOff>
      <xdr:row>5</xdr:row>
      <xdr:rowOff>85725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71450"/>
          <a:ext cx="2428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69999" b="41667"/>
        <a:stretch>
          <a:fillRect/>
        </a:stretch>
      </xdr:blipFill>
      <xdr:spPr>
        <a:xfrm>
          <a:off x="0" y="6667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3</xdr:col>
      <xdr:colOff>762000</xdr:colOff>
      <xdr:row>4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80975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171450</xdr:rowOff>
    </xdr:from>
    <xdr:to>
      <xdr:col>3</xdr:col>
      <xdr:colOff>800100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71450"/>
          <a:ext cx="2324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69999" b="41667"/>
        <a:stretch>
          <a:fillRect/>
        </a:stretch>
      </xdr:blipFill>
      <xdr:spPr>
        <a:xfrm>
          <a:off x="0" y="6667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762000</xdr:colOff>
      <xdr:row>4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90500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180975</xdr:rowOff>
    </xdr:from>
    <xdr:to>
      <xdr:col>3</xdr:col>
      <xdr:colOff>742950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0975"/>
          <a:ext cx="2324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3</xdr:col>
      <xdr:colOff>752475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0"/>
          <a:ext cx="2324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3.75390625" style="0" customWidth="1"/>
    <col min="2" max="2" width="12.00390625" style="0" customWidth="1"/>
    <col min="3" max="3" width="10.125" style="0" customWidth="1"/>
    <col min="4" max="4" width="13.75390625" style="0" customWidth="1"/>
    <col min="5" max="5" width="12.875" style="0" customWidth="1"/>
    <col min="6" max="6" width="13.00390625" style="0" customWidth="1"/>
    <col min="7" max="7" width="12.375" style="0" customWidth="1"/>
    <col min="8" max="8" width="13.25390625" style="0" customWidth="1"/>
    <col min="9" max="9" width="10.875" style="0" customWidth="1"/>
    <col min="10" max="10" width="11.125" style="0" customWidth="1"/>
    <col min="11" max="11" width="15.125" style="0" customWidth="1"/>
  </cols>
  <sheetData>
    <row r="1" spans="1:9" ht="12" customHeight="1">
      <c r="A1" s="204"/>
      <c r="B1" s="51"/>
      <c r="C1" s="52"/>
      <c r="D1" s="53"/>
      <c r="E1" s="75"/>
      <c r="F1" s="76"/>
      <c r="G1" s="76"/>
      <c r="H1" s="76"/>
      <c r="I1" s="77"/>
    </row>
    <row r="2" spans="1:9" ht="12" customHeight="1">
      <c r="A2" s="204"/>
      <c r="B2" s="43"/>
      <c r="C2" s="44"/>
      <c r="D2" s="45"/>
      <c r="E2" s="204" t="s">
        <v>147</v>
      </c>
      <c r="F2" s="59"/>
      <c r="G2" s="59"/>
      <c r="H2" s="59"/>
      <c r="I2" s="77"/>
    </row>
    <row r="3" spans="1:9" ht="12" customHeight="1">
      <c r="A3" s="204"/>
      <c r="B3" s="46"/>
      <c r="C3" s="44"/>
      <c r="D3" s="45"/>
      <c r="E3" s="204" t="s">
        <v>148</v>
      </c>
      <c r="F3" s="59"/>
      <c r="G3" s="59"/>
      <c r="H3" s="59"/>
      <c r="I3" s="78"/>
    </row>
    <row r="4" spans="1:9" ht="12" customHeight="1">
      <c r="A4" s="204"/>
      <c r="B4" s="47"/>
      <c r="C4" s="48"/>
      <c r="D4" s="45"/>
      <c r="E4" s="204" t="s">
        <v>149</v>
      </c>
      <c r="F4" s="79"/>
      <c r="G4" s="79"/>
      <c r="H4" s="79"/>
      <c r="I4" s="77"/>
    </row>
    <row r="5" spans="1:9" ht="12" customHeight="1">
      <c r="A5" s="55"/>
      <c r="B5" s="49"/>
      <c r="C5" s="48"/>
      <c r="D5" s="45"/>
      <c r="E5" s="204" t="s">
        <v>162</v>
      </c>
      <c r="F5" s="79"/>
      <c r="G5" s="79"/>
      <c r="H5" s="79"/>
      <c r="I5" s="78"/>
    </row>
    <row r="6" spans="1:9" ht="12" customHeight="1">
      <c r="A6" s="56"/>
      <c r="B6" s="49"/>
      <c r="C6" s="48"/>
      <c r="D6" s="45"/>
      <c r="E6" s="75"/>
      <c r="F6" s="79"/>
      <c r="G6" s="79"/>
      <c r="H6" s="79"/>
      <c r="I6" s="78"/>
    </row>
    <row r="7" spans="1:9" ht="12" customHeight="1" thickBot="1">
      <c r="A7" s="60"/>
      <c r="B7" s="57"/>
      <c r="C7" s="58"/>
      <c r="D7" s="58"/>
      <c r="E7" s="75"/>
      <c r="F7" s="80"/>
      <c r="G7" s="80"/>
      <c r="H7" s="81"/>
      <c r="I7" s="78"/>
    </row>
    <row r="8" spans="1:10" ht="43.5" customHeight="1">
      <c r="A8" s="6"/>
      <c r="B8" s="6"/>
      <c r="C8" s="6"/>
      <c r="D8" s="6"/>
      <c r="E8" s="42" t="s">
        <v>0</v>
      </c>
      <c r="F8" s="6"/>
      <c r="G8" s="6"/>
      <c r="H8" s="6"/>
      <c r="I8" s="6"/>
      <c r="J8" s="6"/>
    </row>
    <row r="9" spans="1:10" s="1" customFormat="1" ht="12.75">
      <c r="A9" s="7"/>
      <c r="B9" s="7"/>
      <c r="C9" s="7"/>
      <c r="D9" s="7"/>
      <c r="E9" s="8" t="s">
        <v>150</v>
      </c>
      <c r="F9" s="7"/>
      <c r="G9" s="7"/>
      <c r="H9" s="7"/>
      <c r="I9" s="7"/>
      <c r="J9" s="7"/>
    </row>
    <row r="10" spans="1:10" s="1" customFormat="1" ht="12.75">
      <c r="A10" s="7"/>
      <c r="B10" s="7"/>
      <c r="C10" s="7"/>
      <c r="D10" s="7"/>
      <c r="E10" s="8" t="s">
        <v>163</v>
      </c>
      <c r="F10" s="7"/>
      <c r="G10" s="7"/>
      <c r="H10" s="7"/>
      <c r="I10" s="7"/>
      <c r="J10" s="7"/>
    </row>
    <row r="11" spans="1:10" s="1" customFormat="1" ht="46.5" customHeight="1" thickBot="1">
      <c r="A11" s="7"/>
      <c r="B11" s="7" t="s">
        <v>36</v>
      </c>
      <c r="C11" s="7"/>
      <c r="D11" s="7"/>
      <c r="F11" s="7"/>
      <c r="G11" s="7" t="s">
        <v>28</v>
      </c>
      <c r="H11" s="7"/>
      <c r="I11" s="7"/>
      <c r="J11" s="7"/>
    </row>
    <row r="12" spans="1:10" ht="12" customHeight="1">
      <c r="A12" s="142" t="s">
        <v>2</v>
      </c>
      <c r="B12" s="211" t="s">
        <v>37</v>
      </c>
      <c r="C12" s="212"/>
      <c r="D12" s="213"/>
      <c r="E12" s="218" t="s">
        <v>151</v>
      </c>
      <c r="F12" s="206"/>
      <c r="G12" s="207"/>
      <c r="H12" s="6"/>
      <c r="I12" s="6"/>
      <c r="J12" s="6"/>
    </row>
    <row r="13" spans="1:10" ht="12" customHeight="1">
      <c r="A13" s="9">
        <v>1</v>
      </c>
      <c r="B13" s="208" t="s">
        <v>67</v>
      </c>
      <c r="C13" s="209"/>
      <c r="D13" s="210"/>
      <c r="E13" s="254">
        <v>71</v>
      </c>
      <c r="F13" s="255"/>
      <c r="G13" s="256"/>
      <c r="H13" s="6"/>
      <c r="I13" s="6"/>
      <c r="J13" s="6"/>
    </row>
    <row r="14" spans="1:10" ht="12" customHeight="1">
      <c r="A14" s="9">
        <v>2</v>
      </c>
      <c r="B14" s="208" t="s">
        <v>68</v>
      </c>
      <c r="C14" s="209"/>
      <c r="D14" s="210"/>
      <c r="E14" s="257">
        <v>7</v>
      </c>
      <c r="F14" s="258"/>
      <c r="G14" s="259"/>
      <c r="H14" s="6"/>
      <c r="I14" s="6"/>
      <c r="J14" s="6"/>
    </row>
    <row r="15" spans="1:10" ht="12" customHeight="1">
      <c r="A15" s="10">
        <v>3</v>
      </c>
      <c r="B15" s="208" t="s">
        <v>53</v>
      </c>
      <c r="C15" s="209"/>
      <c r="D15" s="210"/>
      <c r="E15" s="250">
        <f>E13*E14</f>
        <v>497</v>
      </c>
      <c r="F15" s="250"/>
      <c r="G15" s="251"/>
      <c r="H15" s="6"/>
      <c r="I15" s="6"/>
      <c r="J15" s="6"/>
    </row>
    <row r="16" spans="1:10" ht="12" customHeight="1">
      <c r="A16" s="10">
        <v>4</v>
      </c>
      <c r="B16" s="208" t="s">
        <v>152</v>
      </c>
      <c r="C16" s="209"/>
      <c r="D16" s="210"/>
      <c r="E16" s="252">
        <v>950</v>
      </c>
      <c r="F16" s="252"/>
      <c r="G16" s="253"/>
      <c r="H16" s="6"/>
      <c r="I16" s="6"/>
      <c r="J16" s="6"/>
    </row>
    <row r="17" spans="1:10" ht="12" customHeight="1">
      <c r="A17" s="12">
        <v>5</v>
      </c>
      <c r="B17" s="208" t="s">
        <v>52</v>
      </c>
      <c r="C17" s="209"/>
      <c r="D17" s="210"/>
      <c r="E17" s="254">
        <v>22</v>
      </c>
      <c r="F17" s="255"/>
      <c r="G17" s="256"/>
      <c r="H17" s="6"/>
      <c r="I17" s="6"/>
      <c r="J17" s="6"/>
    </row>
    <row r="18" spans="1:10" ht="12" customHeight="1" thickBot="1">
      <c r="A18" s="13">
        <v>6</v>
      </c>
      <c r="B18" s="260" t="s">
        <v>54</v>
      </c>
      <c r="C18" s="261"/>
      <c r="D18" s="262"/>
      <c r="E18" s="263">
        <v>5</v>
      </c>
      <c r="F18" s="264"/>
      <c r="G18" s="265"/>
      <c r="H18" s="6"/>
      <c r="I18" s="6"/>
      <c r="J18" s="6"/>
    </row>
    <row r="19" spans="1:10" s="1" customFormat="1" ht="22.5" customHeight="1" thickBot="1">
      <c r="A19" s="7"/>
      <c r="B19" s="7" t="s">
        <v>55</v>
      </c>
      <c r="C19" s="7"/>
      <c r="D19" s="7"/>
      <c r="E19" s="7"/>
      <c r="F19" s="7"/>
      <c r="G19" s="7" t="s">
        <v>35</v>
      </c>
      <c r="H19" s="7"/>
      <c r="I19" s="7"/>
      <c r="J19" s="7"/>
    </row>
    <row r="20" spans="1:7" s="1" customFormat="1" ht="13.5" thickBot="1">
      <c r="A20" s="171" t="s">
        <v>2</v>
      </c>
      <c r="B20" s="62" t="s">
        <v>8</v>
      </c>
      <c r="C20" s="62"/>
      <c r="D20" s="62" t="s">
        <v>73</v>
      </c>
      <c r="E20" s="107" t="s">
        <v>103</v>
      </c>
      <c r="F20" s="201" t="s">
        <v>92</v>
      </c>
      <c r="G20" s="7"/>
    </row>
    <row r="21" spans="1:6" s="6" customFormat="1" ht="12.75">
      <c r="A21" s="9">
        <v>1</v>
      </c>
      <c r="B21" s="16" t="s">
        <v>59</v>
      </c>
      <c r="C21" s="16"/>
      <c r="D21" s="16" t="s">
        <v>56</v>
      </c>
      <c r="E21" s="172">
        <v>0</v>
      </c>
      <c r="F21" s="197">
        <f aca="true" t="shared" si="0" ref="F21:F27">(E21/27)</f>
        <v>0</v>
      </c>
    </row>
    <row r="22" spans="1:6" s="6" customFormat="1" ht="12.75">
      <c r="A22" s="9">
        <v>2</v>
      </c>
      <c r="B22" s="16" t="s">
        <v>70</v>
      </c>
      <c r="C22" s="16"/>
      <c r="D22" s="16" t="s">
        <v>56</v>
      </c>
      <c r="E22" s="173">
        <v>9900</v>
      </c>
      <c r="F22" s="111">
        <f t="shared" si="0"/>
        <v>366.6666666666667</v>
      </c>
    </row>
    <row r="23" spans="1:6" s="6" customFormat="1" ht="12.75">
      <c r="A23" s="9">
        <v>3</v>
      </c>
      <c r="B23" s="16" t="s">
        <v>164</v>
      </c>
      <c r="C23" s="16"/>
      <c r="D23" s="16" t="s">
        <v>56</v>
      </c>
      <c r="E23" s="173">
        <v>16980</v>
      </c>
      <c r="F23" s="111">
        <f t="shared" si="0"/>
        <v>628.8888888888889</v>
      </c>
    </row>
    <row r="24" spans="1:6" ht="12.75">
      <c r="A24" s="10">
        <v>4</v>
      </c>
      <c r="B24" s="65" t="s">
        <v>15</v>
      </c>
      <c r="C24" s="67"/>
      <c r="D24" s="20" t="s">
        <v>18</v>
      </c>
      <c r="E24" s="174">
        <v>30</v>
      </c>
      <c r="F24" s="111">
        <f t="shared" si="0"/>
        <v>1.1111111111111112</v>
      </c>
    </row>
    <row r="25" spans="1:7" ht="12.75">
      <c r="A25" s="10">
        <v>5</v>
      </c>
      <c r="B25" s="20" t="s">
        <v>153</v>
      </c>
      <c r="C25" s="20"/>
      <c r="D25" s="20" t="s">
        <v>17</v>
      </c>
      <c r="E25" s="173">
        <v>2500</v>
      </c>
      <c r="F25" s="111">
        <f t="shared" si="0"/>
        <v>92.5925925925926</v>
      </c>
      <c r="G25" s="6"/>
    </row>
    <row r="26" spans="1:7" ht="12.75">
      <c r="A26" s="10">
        <v>6</v>
      </c>
      <c r="B26" s="20" t="s">
        <v>76</v>
      </c>
      <c r="C26" s="20"/>
      <c r="D26" s="20" t="s">
        <v>17</v>
      </c>
      <c r="E26" s="173">
        <v>200</v>
      </c>
      <c r="F26" s="111">
        <f t="shared" si="0"/>
        <v>7.407407407407407</v>
      </c>
      <c r="G26" s="6"/>
    </row>
    <row r="27" spans="1:7" ht="12.75">
      <c r="A27" s="10">
        <v>7</v>
      </c>
      <c r="B27" s="20" t="s">
        <v>154</v>
      </c>
      <c r="C27" s="20"/>
      <c r="D27" s="20" t="s">
        <v>17</v>
      </c>
      <c r="E27" s="173">
        <v>1117</v>
      </c>
      <c r="F27" s="111">
        <f t="shared" si="0"/>
        <v>41.370370370370374</v>
      </c>
      <c r="G27" s="6"/>
    </row>
    <row r="28" spans="1:12" s="1" customFormat="1" ht="12.75">
      <c r="A28" s="10">
        <v>8</v>
      </c>
      <c r="B28" s="20" t="s">
        <v>16</v>
      </c>
      <c r="C28" s="20"/>
      <c r="D28" s="20" t="s">
        <v>19</v>
      </c>
      <c r="E28" s="203">
        <v>1.4</v>
      </c>
      <c r="F28" s="111">
        <f>(E28/27)</f>
        <v>0.05185185185185185</v>
      </c>
      <c r="G28" s="6"/>
      <c r="H28"/>
      <c r="I28"/>
      <c r="J28"/>
      <c r="K28"/>
      <c r="L28"/>
    </row>
    <row r="29" spans="1:12" s="3" customFormat="1" ht="12.75">
      <c r="A29" s="10">
        <v>9</v>
      </c>
      <c r="B29" s="20" t="s">
        <v>126</v>
      </c>
      <c r="C29" s="20"/>
      <c r="D29" s="153" t="s">
        <v>127</v>
      </c>
      <c r="E29" s="203">
        <v>50</v>
      </c>
      <c r="F29" s="155">
        <f>(E29/27)</f>
        <v>1.8518518518518519</v>
      </c>
      <c r="G29" s="6"/>
      <c r="H29"/>
      <c r="I29"/>
      <c r="J29"/>
      <c r="K29"/>
      <c r="L29"/>
    </row>
    <row r="30" spans="1:12" ht="4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1"/>
      <c r="L30" s="1"/>
    </row>
    <row r="31" spans="1:12" ht="13.5" customHeight="1" thickBot="1">
      <c r="A31" s="7"/>
      <c r="B31" s="7" t="s">
        <v>21</v>
      </c>
      <c r="C31" s="7"/>
      <c r="D31" s="7"/>
      <c r="E31" s="7"/>
      <c r="F31" s="7"/>
      <c r="G31" s="7" t="s">
        <v>38</v>
      </c>
      <c r="H31" s="7"/>
      <c r="I31" s="7"/>
      <c r="J31" s="7"/>
      <c r="K31" s="3"/>
      <c r="L31" s="3"/>
    </row>
    <row r="32" spans="1:12" ht="12.75">
      <c r="A32" s="214" t="s">
        <v>2</v>
      </c>
      <c r="B32" s="225" t="s">
        <v>8</v>
      </c>
      <c r="C32" s="226"/>
      <c r="D32" s="227"/>
      <c r="E32" s="245" t="s">
        <v>106</v>
      </c>
      <c r="F32" s="27" t="s">
        <v>92</v>
      </c>
      <c r="G32" s="245" t="s">
        <v>22</v>
      </c>
      <c r="H32" s="245" t="s">
        <v>118</v>
      </c>
      <c r="I32" s="27" t="s">
        <v>119</v>
      </c>
      <c r="J32" s="243" t="s">
        <v>27</v>
      </c>
      <c r="K32" s="244"/>
      <c r="L32" s="28"/>
    </row>
    <row r="33" spans="1:12" ht="13.5" thickBot="1">
      <c r="A33" s="215"/>
      <c r="B33" s="228"/>
      <c r="C33" s="229"/>
      <c r="D33" s="230"/>
      <c r="E33" s="246"/>
      <c r="F33" s="104"/>
      <c r="G33" s="246"/>
      <c r="H33" s="246"/>
      <c r="I33" s="104"/>
      <c r="J33" s="14" t="s">
        <v>25</v>
      </c>
      <c r="K33" s="109" t="s">
        <v>26</v>
      </c>
      <c r="L33" s="198" t="s">
        <v>96</v>
      </c>
    </row>
    <row r="34" spans="1:12" ht="12.75">
      <c r="A34" s="9">
        <v>1</v>
      </c>
      <c r="B34" s="237" t="s">
        <v>60</v>
      </c>
      <c r="C34" s="238"/>
      <c r="D34" s="239"/>
      <c r="E34" s="117">
        <f>E21</f>
        <v>0</v>
      </c>
      <c r="F34" s="108">
        <f>(E34/27)</f>
        <v>0</v>
      </c>
      <c r="G34" s="15">
        <v>1</v>
      </c>
      <c r="H34" s="119">
        <f>G34*E34</f>
        <v>0</v>
      </c>
      <c r="I34" s="108">
        <f>(H34/27)</f>
        <v>0</v>
      </c>
      <c r="J34" s="17">
        <v>10</v>
      </c>
      <c r="K34" s="121">
        <f>H34*J34/100</f>
        <v>0</v>
      </c>
      <c r="L34" s="197">
        <f>(K34/27)</f>
        <v>0</v>
      </c>
    </row>
    <row r="35" spans="1:12" ht="12.75">
      <c r="A35" s="10">
        <v>2</v>
      </c>
      <c r="B35" s="222" t="s">
        <v>70</v>
      </c>
      <c r="C35" s="223"/>
      <c r="D35" s="224"/>
      <c r="E35" s="118">
        <f>E22</f>
        <v>9900</v>
      </c>
      <c r="F35" s="108">
        <f>(E35/27)</f>
        <v>366.6666666666667</v>
      </c>
      <c r="G35" s="5">
        <v>1</v>
      </c>
      <c r="H35" s="100">
        <f>G35*E35</f>
        <v>9900</v>
      </c>
      <c r="I35" s="108">
        <f>(H35/27)</f>
        <v>366.6666666666667</v>
      </c>
      <c r="J35" s="11">
        <v>10</v>
      </c>
      <c r="K35" s="121">
        <f>H35*J35/100</f>
        <v>990</v>
      </c>
      <c r="L35" s="111">
        <f>(K35/27)</f>
        <v>36.666666666666664</v>
      </c>
    </row>
    <row r="36" spans="1:12" ht="12.75">
      <c r="A36" s="10">
        <v>3</v>
      </c>
      <c r="B36" s="222" t="s">
        <v>164</v>
      </c>
      <c r="C36" s="223"/>
      <c r="D36" s="224"/>
      <c r="E36" s="118">
        <f>E23</f>
        <v>16980</v>
      </c>
      <c r="F36" s="108">
        <f>(E36/27)</f>
        <v>628.8888888888889</v>
      </c>
      <c r="G36" s="5">
        <v>1</v>
      </c>
      <c r="H36" s="100">
        <f>G36*E36</f>
        <v>16980</v>
      </c>
      <c r="I36" s="108">
        <f>(H36/27)</f>
        <v>628.8888888888889</v>
      </c>
      <c r="J36" s="11">
        <v>10</v>
      </c>
      <c r="K36" s="121">
        <f>H36*J36/100</f>
        <v>1698</v>
      </c>
      <c r="L36" s="111">
        <f>(K36/27)</f>
        <v>62.888888888888886</v>
      </c>
    </row>
    <row r="37" spans="1:12" s="1" customFormat="1" ht="13.5" thickBot="1">
      <c r="A37" s="21"/>
      <c r="B37" s="234" t="s">
        <v>24</v>
      </c>
      <c r="C37" s="235"/>
      <c r="D37" s="236"/>
      <c r="E37" s="23"/>
      <c r="F37" s="23"/>
      <c r="G37" s="23"/>
      <c r="H37" s="120">
        <f>SUM(H34:H36)</f>
        <v>26880</v>
      </c>
      <c r="I37" s="123">
        <f>SUM(I34:I36)</f>
        <v>995.5555555555557</v>
      </c>
      <c r="J37" s="24"/>
      <c r="K37" s="122">
        <f>SUM(K34:K36)</f>
        <v>2688</v>
      </c>
      <c r="L37" s="112">
        <f>SUM(L34:L36)</f>
        <v>99.55555555555554</v>
      </c>
    </row>
    <row r="38" spans="1:12" s="1" customFormat="1" ht="4.5" customHeight="1">
      <c r="A38" s="133"/>
      <c r="B38" s="134"/>
      <c r="C38" s="134"/>
      <c r="D38" s="134"/>
      <c r="E38" s="133"/>
      <c r="F38" s="133"/>
      <c r="G38" s="133"/>
      <c r="H38" s="135"/>
      <c r="I38" s="136"/>
      <c r="J38" s="137"/>
      <c r="K38" s="138"/>
      <c r="L38" s="132"/>
    </row>
    <row r="39" spans="1:12" ht="1.5" customHeight="1" hidden="1">
      <c r="A39" s="133"/>
      <c r="B39" s="134"/>
      <c r="C39" s="134"/>
      <c r="D39" s="134"/>
      <c r="E39" s="133"/>
      <c r="F39" s="133"/>
      <c r="G39" s="133"/>
      <c r="H39" s="135"/>
      <c r="I39" s="136"/>
      <c r="J39" s="137"/>
      <c r="K39" s="138"/>
      <c r="L39" s="136"/>
    </row>
    <row r="40" spans="1:10" ht="12.75" hidden="1">
      <c r="A40" s="6"/>
      <c r="B40" s="6"/>
      <c r="C40" s="6"/>
      <c r="D40" s="6"/>
      <c r="E40" s="6"/>
      <c r="F40" s="6"/>
      <c r="G40" s="6"/>
      <c r="H40" s="6"/>
      <c r="I40" s="6"/>
      <c r="J40" s="18"/>
    </row>
    <row r="41" spans="1:10" ht="30.75" customHeight="1" thickBot="1">
      <c r="A41" s="7"/>
      <c r="B41" s="7" t="s">
        <v>39</v>
      </c>
      <c r="C41" s="7"/>
      <c r="D41" s="7"/>
      <c r="E41" s="7"/>
      <c r="F41" s="7"/>
      <c r="G41" s="7" t="s">
        <v>20</v>
      </c>
      <c r="H41" s="7"/>
      <c r="I41" s="7"/>
      <c r="J41" s="18"/>
    </row>
    <row r="42" spans="1:10" ht="12.75">
      <c r="A42" s="143" t="s">
        <v>2</v>
      </c>
      <c r="B42" s="231" t="s">
        <v>29</v>
      </c>
      <c r="C42" s="232"/>
      <c r="D42" s="233"/>
      <c r="E42" s="27" t="s">
        <v>30</v>
      </c>
      <c r="F42" s="27" t="s">
        <v>22</v>
      </c>
      <c r="G42" s="27" t="s">
        <v>31</v>
      </c>
      <c r="H42" s="27" t="s">
        <v>34</v>
      </c>
      <c r="I42" s="28" t="s">
        <v>33</v>
      </c>
      <c r="J42" s="18"/>
    </row>
    <row r="43" spans="1:12" ht="12.75">
      <c r="A43" s="10">
        <v>1</v>
      </c>
      <c r="B43" s="222" t="s">
        <v>164</v>
      </c>
      <c r="C43" s="223"/>
      <c r="D43" s="224"/>
      <c r="E43" s="20">
        <v>0.75</v>
      </c>
      <c r="F43" s="20">
        <f>G36</f>
        <v>1</v>
      </c>
      <c r="G43" s="20">
        <f>F43*E43</f>
        <v>0.75</v>
      </c>
      <c r="H43" s="20">
        <v>8</v>
      </c>
      <c r="I43" s="29">
        <f>H43*G43</f>
        <v>6</v>
      </c>
      <c r="J43" s="18"/>
      <c r="K43" s="1"/>
      <c r="L43" s="1"/>
    </row>
    <row r="44" spans="1:10" ht="12.75">
      <c r="A44" s="10">
        <v>2</v>
      </c>
      <c r="B44" s="222" t="s">
        <v>70</v>
      </c>
      <c r="C44" s="223"/>
      <c r="D44" s="224"/>
      <c r="E44" s="20">
        <v>0.35</v>
      </c>
      <c r="F44" s="20">
        <v>1</v>
      </c>
      <c r="G44" s="20">
        <f>F44*E44</f>
        <v>0.35</v>
      </c>
      <c r="H44" s="20">
        <v>2</v>
      </c>
      <c r="I44" s="29">
        <f>H44*G44</f>
        <v>0.7</v>
      </c>
      <c r="J44" s="25"/>
    </row>
    <row r="45" spans="1:10" s="1" customFormat="1" ht="12.75">
      <c r="A45" s="10">
        <v>3</v>
      </c>
      <c r="B45" s="222" t="s">
        <v>32</v>
      </c>
      <c r="C45" s="223"/>
      <c r="D45" s="224"/>
      <c r="E45" s="20">
        <v>0.06</v>
      </c>
      <c r="F45" s="20">
        <v>20</v>
      </c>
      <c r="G45" s="20">
        <f>F45*E45</f>
        <v>1.2</v>
      </c>
      <c r="H45" s="20">
        <v>8</v>
      </c>
      <c r="I45" s="29">
        <f>H45*G45</f>
        <v>9.6</v>
      </c>
      <c r="J45" s="6"/>
    </row>
    <row r="46" spans="1:12" ht="12.75">
      <c r="A46" s="10">
        <v>4</v>
      </c>
      <c r="B46" s="222" t="s">
        <v>61</v>
      </c>
      <c r="C46" s="223"/>
      <c r="D46" s="224"/>
      <c r="E46" s="20">
        <v>1</v>
      </c>
      <c r="F46" s="20">
        <v>1</v>
      </c>
      <c r="G46" s="20">
        <f>F46*E46</f>
        <v>1</v>
      </c>
      <c r="H46" s="20">
        <v>8</v>
      </c>
      <c r="I46" s="29">
        <f>H46*G46</f>
        <v>8</v>
      </c>
      <c r="J46" s="7"/>
      <c r="K46" s="1"/>
      <c r="L46" s="1"/>
    </row>
    <row r="47" spans="1:12" s="1" customFormat="1" ht="13.5" thickBot="1">
      <c r="A47" s="21"/>
      <c r="B47" s="68" t="s">
        <v>24</v>
      </c>
      <c r="C47" s="69"/>
      <c r="D47" s="69"/>
      <c r="E47" s="69"/>
      <c r="F47" s="69"/>
      <c r="G47" s="69"/>
      <c r="H47" s="70"/>
      <c r="I47" s="30">
        <f>SUM(I43:I46)</f>
        <v>24.3</v>
      </c>
      <c r="J47" s="7"/>
      <c r="K47"/>
      <c r="L47"/>
    </row>
    <row r="48" spans="1:12" s="1" customFormat="1" ht="12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/>
      <c r="L48"/>
    </row>
    <row r="49" spans="1:10" ht="12" customHeight="1" thickBot="1">
      <c r="A49" s="7"/>
      <c r="B49" s="7" t="s">
        <v>77</v>
      </c>
      <c r="C49" s="7"/>
      <c r="D49" s="7"/>
      <c r="E49" s="7"/>
      <c r="F49" s="7"/>
      <c r="G49" s="7" t="s">
        <v>4</v>
      </c>
      <c r="H49" s="7"/>
      <c r="I49" s="7"/>
      <c r="J49" s="6"/>
    </row>
    <row r="50" spans="1:10" ht="12" customHeight="1">
      <c r="A50" s="143" t="s">
        <v>2</v>
      </c>
      <c r="B50" s="231" t="s">
        <v>8</v>
      </c>
      <c r="C50" s="233"/>
      <c r="D50" s="28" t="s">
        <v>22</v>
      </c>
      <c r="E50" s="7"/>
      <c r="F50" s="7"/>
      <c r="G50" s="7"/>
      <c r="H50" s="7"/>
      <c r="I50" s="6"/>
      <c r="J50" s="6"/>
    </row>
    <row r="51" spans="1:9" ht="12" customHeight="1">
      <c r="A51" s="10">
        <v>1</v>
      </c>
      <c r="B51" s="222" t="s">
        <v>13</v>
      </c>
      <c r="C51" s="224"/>
      <c r="D51" s="29" t="s">
        <v>157</v>
      </c>
      <c r="E51" s="6"/>
      <c r="F51" s="6"/>
      <c r="G51" s="6"/>
      <c r="H51" s="6"/>
      <c r="I51" s="6"/>
    </row>
    <row r="52" spans="1:12" ht="12" customHeight="1">
      <c r="A52" s="10">
        <v>2</v>
      </c>
      <c r="B52" s="222" t="s">
        <v>15</v>
      </c>
      <c r="C52" s="224"/>
      <c r="D52" s="29" t="s">
        <v>155</v>
      </c>
      <c r="E52" s="6"/>
      <c r="F52" s="6"/>
      <c r="G52" s="6"/>
      <c r="H52" s="6"/>
      <c r="I52" s="6"/>
      <c r="L52" s="1"/>
    </row>
    <row r="53" spans="1:11" ht="12" customHeight="1">
      <c r="A53" s="10">
        <v>3</v>
      </c>
      <c r="B53" s="222" t="s">
        <v>14</v>
      </c>
      <c r="C53" s="224"/>
      <c r="D53" s="29" t="s">
        <v>156</v>
      </c>
      <c r="E53" s="6"/>
      <c r="F53" s="6"/>
      <c r="G53" s="6"/>
      <c r="H53" s="6"/>
      <c r="I53" s="7"/>
      <c r="K53" s="1"/>
    </row>
    <row r="54" spans="1:18" ht="12" customHeight="1">
      <c r="A54" s="10">
        <v>4</v>
      </c>
      <c r="B54" s="222" t="s">
        <v>154</v>
      </c>
      <c r="C54" s="224"/>
      <c r="D54" s="29" t="s">
        <v>158</v>
      </c>
      <c r="E54" s="6"/>
      <c r="F54" s="6"/>
      <c r="G54" s="6"/>
      <c r="H54" s="6"/>
      <c r="I54" s="7"/>
      <c r="J54" s="1"/>
      <c r="K54" s="1"/>
      <c r="M54" s="1"/>
      <c r="N54" s="1"/>
      <c r="O54" s="1"/>
      <c r="P54" s="1"/>
      <c r="Q54" s="1"/>
      <c r="R54" s="1"/>
    </row>
    <row r="55" spans="1:18" s="1" customFormat="1" ht="12" customHeight="1">
      <c r="A55" s="12">
        <v>5</v>
      </c>
      <c r="B55" s="153" t="s">
        <v>126</v>
      </c>
      <c r="C55" s="153"/>
      <c r="D55" s="193" t="s">
        <v>129</v>
      </c>
      <c r="E55" s="7"/>
      <c r="F55" s="7"/>
      <c r="G55" s="7"/>
      <c r="H55" s="7"/>
      <c r="I55" s="6"/>
      <c r="K55"/>
      <c r="L55"/>
      <c r="M55"/>
      <c r="N55"/>
      <c r="O55"/>
      <c r="P55"/>
      <c r="Q55"/>
      <c r="R55"/>
    </row>
    <row r="56" spans="1:18" ht="13.5" thickBot="1">
      <c r="A56" s="21"/>
      <c r="B56" s="234" t="s">
        <v>82</v>
      </c>
      <c r="C56" s="236"/>
      <c r="D56" s="205" t="s">
        <v>159</v>
      </c>
      <c r="E56" s="7"/>
      <c r="F56" s="7"/>
      <c r="G56" s="7"/>
      <c r="H56" s="7"/>
      <c r="I56" s="6"/>
      <c r="J56" s="1"/>
      <c r="M56" s="1"/>
      <c r="N56" s="1"/>
      <c r="O56" s="1"/>
      <c r="P56" s="1"/>
      <c r="Q56" s="1"/>
      <c r="R56" s="1"/>
    </row>
    <row r="57" spans="1:12" s="1" customFormat="1" ht="12.75">
      <c r="A57" s="6"/>
      <c r="B57" s="6"/>
      <c r="C57" s="6"/>
      <c r="E57" s="6"/>
      <c r="F57" s="6"/>
      <c r="G57" s="6"/>
      <c r="H57" s="6"/>
      <c r="I57" s="6"/>
      <c r="J57"/>
      <c r="K57"/>
      <c r="L57"/>
    </row>
    <row r="58" spans="1:18" s="1" customFormat="1" ht="12" customHeight="1" thickBot="1">
      <c r="A58" s="7"/>
      <c r="B58" s="31" t="s">
        <v>7</v>
      </c>
      <c r="C58" s="31"/>
      <c r="D58" s="31"/>
      <c r="E58" s="31"/>
      <c r="F58" s="7"/>
      <c r="G58" s="7" t="s">
        <v>5</v>
      </c>
      <c r="H58" s="7"/>
      <c r="I58" s="7"/>
      <c r="J58" s="6"/>
      <c r="K58"/>
      <c r="L58"/>
      <c r="M58"/>
      <c r="N58"/>
      <c r="O58"/>
      <c r="P58"/>
      <c r="Q58"/>
      <c r="R58"/>
    </row>
    <row r="59" spans="1:10" ht="12" customHeight="1">
      <c r="A59" s="143" t="s">
        <v>2</v>
      </c>
      <c r="B59" s="84" t="s">
        <v>3</v>
      </c>
      <c r="C59" s="85"/>
      <c r="D59" s="85"/>
      <c r="E59" s="86"/>
      <c r="F59" s="73" t="s">
        <v>109</v>
      </c>
      <c r="G59" s="73" t="s">
        <v>108</v>
      </c>
      <c r="H59" s="73" t="s">
        <v>107</v>
      </c>
      <c r="I59" s="178" t="s">
        <v>120</v>
      </c>
      <c r="J59" s="6"/>
    </row>
    <row r="60" spans="1:10" ht="12" customHeight="1">
      <c r="A60" s="10">
        <v>1</v>
      </c>
      <c r="B60" s="65" t="s">
        <v>63</v>
      </c>
      <c r="C60" s="66"/>
      <c r="D60" s="66"/>
      <c r="E60" s="67"/>
      <c r="F60" s="20">
        <v>1</v>
      </c>
      <c r="G60" s="103">
        <v>10000</v>
      </c>
      <c r="H60" s="100">
        <f>F60*G60</f>
        <v>10000</v>
      </c>
      <c r="I60" s="169">
        <f>(H60/27)</f>
        <v>370.3703703703704</v>
      </c>
      <c r="J60" s="6"/>
    </row>
    <row r="61" spans="1:12" ht="12" customHeight="1">
      <c r="A61" s="10">
        <v>2</v>
      </c>
      <c r="B61" s="65" t="s">
        <v>64</v>
      </c>
      <c r="C61" s="66"/>
      <c r="D61" s="66"/>
      <c r="E61" s="67"/>
      <c r="F61" s="20">
        <v>1</v>
      </c>
      <c r="G61" s="103">
        <v>10000</v>
      </c>
      <c r="H61" s="100">
        <f>F61*G61</f>
        <v>10000</v>
      </c>
      <c r="I61" s="169">
        <f>(H61/27)</f>
        <v>370.3703703703704</v>
      </c>
      <c r="J61" s="7"/>
      <c r="K61" s="1"/>
      <c r="L61" s="1"/>
    </row>
    <row r="62" spans="1:18" ht="12" customHeight="1" thickBot="1">
      <c r="A62" s="21"/>
      <c r="B62" s="68" t="s">
        <v>1</v>
      </c>
      <c r="C62" s="69"/>
      <c r="D62" s="69"/>
      <c r="E62" s="70"/>
      <c r="F62" s="40">
        <f>SUM(F60:F61)</f>
        <v>2</v>
      </c>
      <c r="G62" s="23"/>
      <c r="H62" s="120">
        <f>SUM(H60:H61)</f>
        <v>20000</v>
      </c>
      <c r="I62" s="170">
        <f>(H62/27)</f>
        <v>740.7407407407408</v>
      </c>
      <c r="J62" s="6"/>
      <c r="K62" s="1"/>
      <c r="L62" s="1"/>
      <c r="M62" s="1"/>
      <c r="N62" s="1"/>
      <c r="O62" s="1"/>
      <c r="P62" s="1"/>
      <c r="Q62" s="1"/>
      <c r="R62" s="1"/>
    </row>
    <row r="63" spans="1:12" s="1" customFormat="1" ht="18.75" customHeight="1">
      <c r="A63" s="32"/>
      <c r="B63" s="31"/>
      <c r="C63" s="31"/>
      <c r="D63" s="31"/>
      <c r="E63" s="31"/>
      <c r="F63" s="32"/>
      <c r="G63" s="32"/>
      <c r="H63" s="32"/>
      <c r="I63" s="7"/>
      <c r="J63" s="7"/>
      <c r="K63"/>
      <c r="L63"/>
    </row>
    <row r="64" spans="1:12" s="1" customFormat="1" ht="13.5" thickBot="1">
      <c r="A64" s="7"/>
      <c r="B64" s="7" t="s">
        <v>6</v>
      </c>
      <c r="C64" s="7"/>
      <c r="D64" s="7"/>
      <c r="E64" s="7"/>
      <c r="F64" s="7"/>
      <c r="G64" s="7" t="s">
        <v>12</v>
      </c>
      <c r="H64" s="7"/>
      <c r="I64" s="7"/>
      <c r="J64" s="7"/>
      <c r="K64"/>
      <c r="L64"/>
    </row>
    <row r="65" spans="1:12" s="1" customFormat="1" ht="12.75">
      <c r="A65" s="247" t="s">
        <v>2</v>
      </c>
      <c r="B65" s="72" t="s">
        <v>114</v>
      </c>
      <c r="C65" s="63"/>
      <c r="D65" s="63"/>
      <c r="E65" s="64"/>
      <c r="F65" s="221" t="s">
        <v>101</v>
      </c>
      <c r="G65" s="221" t="s">
        <v>9</v>
      </c>
      <c r="H65" s="221"/>
      <c r="I65" s="219" t="s">
        <v>9</v>
      </c>
      <c r="J65" s="220"/>
      <c r="K65"/>
      <c r="L65"/>
    </row>
    <row r="66" spans="1:19" s="1" customFormat="1" ht="12" customHeight="1">
      <c r="A66" s="248"/>
      <c r="B66" s="82"/>
      <c r="C66" s="87"/>
      <c r="D66" s="87"/>
      <c r="E66" s="83"/>
      <c r="F66" s="249"/>
      <c r="G66" s="33" t="s">
        <v>100</v>
      </c>
      <c r="H66" s="33" t="s">
        <v>99</v>
      </c>
      <c r="I66" s="190" t="s">
        <v>97</v>
      </c>
      <c r="J66" s="110" t="s">
        <v>98</v>
      </c>
      <c r="K66"/>
      <c r="L66"/>
      <c r="M66"/>
      <c r="N66"/>
      <c r="O66"/>
      <c r="P66"/>
      <c r="Q66"/>
      <c r="R66"/>
      <c r="S66"/>
    </row>
    <row r="67" spans="1:10" ht="12" customHeight="1">
      <c r="A67" s="10">
        <v>1</v>
      </c>
      <c r="B67" s="91" t="s">
        <v>10</v>
      </c>
      <c r="C67" s="92"/>
      <c r="D67" s="92"/>
      <c r="E67" s="93"/>
      <c r="F67" s="20">
        <v>50</v>
      </c>
      <c r="G67" s="4">
        <v>150</v>
      </c>
      <c r="H67" s="126">
        <f>G67*F67</f>
        <v>7500</v>
      </c>
      <c r="I67" s="191">
        <f>(G67/27)</f>
        <v>5.555555555555555</v>
      </c>
      <c r="J67" s="111">
        <f>(H67/27)</f>
        <v>277.77777777777777</v>
      </c>
    </row>
    <row r="68" spans="1:10" ht="11.25" customHeight="1">
      <c r="A68" s="147">
        <v>2</v>
      </c>
      <c r="B68" s="89" t="s">
        <v>85</v>
      </c>
      <c r="C68" s="97"/>
      <c r="D68" s="97"/>
      <c r="E68" s="90"/>
      <c r="F68" s="90">
        <v>50</v>
      </c>
      <c r="G68" s="98">
        <v>50</v>
      </c>
      <c r="H68" s="126">
        <f>G68*F68</f>
        <v>2500</v>
      </c>
      <c r="I68" s="191">
        <f>(G68/27)</f>
        <v>1.8518518518518519</v>
      </c>
      <c r="J68" s="111">
        <f>(H68/27)</f>
        <v>92.5925925925926</v>
      </c>
    </row>
    <row r="69" spans="1:12" ht="13.5" customHeight="1" thickBot="1">
      <c r="A69" s="21"/>
      <c r="B69" s="94" t="s">
        <v>11</v>
      </c>
      <c r="C69" s="95"/>
      <c r="D69" s="95"/>
      <c r="E69" s="96"/>
      <c r="F69" s="23">
        <f>SUM(F67:F68)</f>
        <v>100</v>
      </c>
      <c r="G69" s="34"/>
      <c r="H69" s="34">
        <f>SUM(H67:H68)</f>
        <v>10000</v>
      </c>
      <c r="I69" s="192"/>
      <c r="J69" s="144">
        <f>SUM(J67:J68)</f>
        <v>370.3703703703704</v>
      </c>
      <c r="K69" s="1"/>
      <c r="L69" s="1"/>
    </row>
    <row r="70" spans="1:12" ht="12" customHeight="1">
      <c r="A70" s="6"/>
      <c r="B70" s="6"/>
      <c r="C70" s="6"/>
      <c r="D70" s="6"/>
      <c r="E70" s="6"/>
      <c r="F70" s="6"/>
      <c r="G70" s="6"/>
      <c r="H70" s="6"/>
      <c r="J70" s="6"/>
      <c r="K70" s="1"/>
      <c r="L70" s="1"/>
    </row>
    <row r="71" spans="1:12" ht="25.5" customHeight="1">
      <c r="A71" s="6"/>
      <c r="B71" s="35" t="s">
        <v>86</v>
      </c>
      <c r="C71" s="6"/>
      <c r="D71" s="6"/>
      <c r="E71" s="6"/>
      <c r="F71" s="6"/>
      <c r="G71" s="6"/>
      <c r="H71" s="6"/>
      <c r="J71" s="7"/>
      <c r="K71" s="1"/>
      <c r="L71" s="1"/>
    </row>
    <row r="72" spans="1:17" ht="12" customHeight="1">
      <c r="A72" s="6"/>
      <c r="B72" s="6"/>
      <c r="C72" s="6"/>
      <c r="D72" s="6"/>
      <c r="E72" s="6"/>
      <c r="F72" s="6"/>
      <c r="G72" s="6"/>
      <c r="H72" s="6"/>
      <c r="J72" s="7"/>
      <c r="K72" s="1"/>
      <c r="L72" s="1"/>
      <c r="M72" s="1"/>
      <c r="N72" s="1"/>
      <c r="O72" s="1"/>
      <c r="P72" s="1"/>
      <c r="Q72" s="1"/>
    </row>
    <row r="73" spans="1:16" s="1" customFormat="1" ht="12" customHeight="1" thickBot="1">
      <c r="A73" s="7"/>
      <c r="B73" s="7" t="s">
        <v>57</v>
      </c>
      <c r="C73" s="7"/>
      <c r="D73" s="7"/>
      <c r="E73" s="7"/>
      <c r="F73" s="7" t="s">
        <v>40</v>
      </c>
      <c r="H73" s="7"/>
      <c r="I73"/>
      <c r="J73" s="7"/>
      <c r="L73"/>
      <c r="M73"/>
      <c r="N73"/>
      <c r="O73"/>
      <c r="P73"/>
    </row>
    <row r="74" spans="1:10" ht="12.75">
      <c r="A74" s="247" t="s">
        <v>2</v>
      </c>
      <c r="B74" s="225" t="s">
        <v>8</v>
      </c>
      <c r="C74" s="227"/>
      <c r="D74" s="73"/>
      <c r="E74" s="73"/>
      <c r="F74" s="73"/>
      <c r="G74" s="73"/>
      <c r="H74" s="186"/>
      <c r="J74" s="1"/>
    </row>
    <row r="75" spans="1:8" ht="15" customHeight="1">
      <c r="A75" s="248"/>
      <c r="B75" s="216"/>
      <c r="C75" s="217"/>
      <c r="D75" s="36" t="s">
        <v>17</v>
      </c>
      <c r="E75" s="36" t="s">
        <v>41</v>
      </c>
      <c r="F75" s="36" t="s">
        <v>112</v>
      </c>
      <c r="G75" s="36" t="s">
        <v>42</v>
      </c>
      <c r="H75" s="187" t="s">
        <v>113</v>
      </c>
    </row>
    <row r="76" spans="1:13" ht="15.75" customHeight="1">
      <c r="A76" s="10">
        <v>1</v>
      </c>
      <c r="B76" s="222" t="s">
        <v>153</v>
      </c>
      <c r="C76" s="224"/>
      <c r="D76" s="99">
        <v>0.22</v>
      </c>
      <c r="E76" s="106">
        <v>2800</v>
      </c>
      <c r="F76" s="108">
        <f>(E76/27)</f>
        <v>103.70370370370371</v>
      </c>
      <c r="G76" s="37">
        <f>D76*E76</f>
        <v>616</v>
      </c>
      <c r="H76" s="169">
        <f>(G76/27)</f>
        <v>22.814814814814813</v>
      </c>
      <c r="M76" s="1"/>
    </row>
    <row r="77" spans="1:12" s="1" customFormat="1" ht="12.75">
      <c r="A77" s="10">
        <v>2</v>
      </c>
      <c r="B77" s="222" t="s">
        <v>15</v>
      </c>
      <c r="C77" s="224"/>
      <c r="D77" s="99">
        <v>0.0923</v>
      </c>
      <c r="E77" s="202">
        <v>30</v>
      </c>
      <c r="F77" s="108">
        <f>(E77/27)</f>
        <v>1.1111111111111112</v>
      </c>
      <c r="G77" s="37">
        <f>D77*E77</f>
        <v>2.7689999999999997</v>
      </c>
      <c r="H77" s="169">
        <f>(G77/27)</f>
        <v>0.10255555555555554</v>
      </c>
      <c r="I77"/>
      <c r="J77"/>
      <c r="K77"/>
      <c r="L77"/>
    </row>
    <row r="78" spans="1:13" s="1" customFormat="1" ht="12" customHeight="1">
      <c r="A78" s="10">
        <v>3</v>
      </c>
      <c r="B78" s="222" t="s">
        <v>14</v>
      </c>
      <c r="C78" s="224"/>
      <c r="D78" s="99">
        <v>0.39</v>
      </c>
      <c r="E78" s="106">
        <v>200</v>
      </c>
      <c r="F78" s="108">
        <f>(E78/27)</f>
        <v>7.407407407407407</v>
      </c>
      <c r="G78" s="37">
        <f>D78*E78</f>
        <v>78</v>
      </c>
      <c r="H78" s="169">
        <f>(G78/27)</f>
        <v>2.888888888888889</v>
      </c>
      <c r="I78"/>
      <c r="J78"/>
      <c r="K78"/>
      <c r="L78"/>
      <c r="M78" s="2"/>
    </row>
    <row r="79" spans="1:13" s="2" customFormat="1" ht="12" customHeight="1">
      <c r="A79" s="10">
        <v>4</v>
      </c>
      <c r="B79" s="222" t="s">
        <v>154</v>
      </c>
      <c r="C79" s="224"/>
      <c r="D79" s="99">
        <v>0.33</v>
      </c>
      <c r="E79" s="106">
        <v>1117</v>
      </c>
      <c r="F79" s="108">
        <f>(E79/27)</f>
        <v>41.370370370370374</v>
      </c>
      <c r="G79" s="37">
        <f>D79*E79</f>
        <v>368.61</v>
      </c>
      <c r="H79" s="169">
        <f>(G79/27)</f>
        <v>13.652222222222223</v>
      </c>
      <c r="I79"/>
      <c r="J79" s="1"/>
      <c r="K79" s="1"/>
      <c r="L79" s="1"/>
      <c r="M79"/>
    </row>
    <row r="80" spans="1:10" ht="12" customHeight="1">
      <c r="A80" s="12">
        <v>5</v>
      </c>
      <c r="B80" s="153" t="s">
        <v>126</v>
      </c>
      <c r="C80" s="153"/>
      <c r="D80" s="153" t="s">
        <v>129</v>
      </c>
      <c r="E80" s="71">
        <v>50</v>
      </c>
      <c r="F80" s="108">
        <f>(E80/27)</f>
        <v>1.8518518518518519</v>
      </c>
      <c r="G80" s="188">
        <v>4.82</v>
      </c>
      <c r="H80" s="169">
        <f>(G80/27)</f>
        <v>0.17851851851851852</v>
      </c>
      <c r="J80" s="1"/>
    </row>
    <row r="81" spans="1:9" ht="12" customHeight="1" thickBot="1">
      <c r="A81" s="21"/>
      <c r="B81" s="234" t="s">
        <v>82</v>
      </c>
      <c r="C81" s="236"/>
      <c r="D81" s="102">
        <v>0.57512</v>
      </c>
      <c r="E81" s="23"/>
      <c r="F81" s="23"/>
      <c r="G81" s="189">
        <f>SUM(G76:G80)</f>
        <v>1070.1989999999998</v>
      </c>
      <c r="H81" s="170">
        <f>SUM(H76:H80)</f>
        <v>39.63699999999999</v>
      </c>
      <c r="I81" s="1"/>
    </row>
    <row r="82" spans="1:9" ht="18.75" customHeight="1">
      <c r="A82" s="6"/>
      <c r="B82" s="6"/>
      <c r="C82" s="6"/>
      <c r="D82" s="6"/>
      <c r="E82" s="6"/>
      <c r="F82" s="6"/>
      <c r="G82" s="6"/>
      <c r="H82" s="6"/>
      <c r="I82" s="6"/>
    </row>
    <row r="83" spans="1:12" ht="12" customHeight="1" thickBot="1">
      <c r="A83" s="7"/>
      <c r="B83" s="7" t="s">
        <v>43</v>
      </c>
      <c r="C83" s="7"/>
      <c r="D83" s="7"/>
      <c r="E83" s="7"/>
      <c r="F83" s="7"/>
      <c r="G83" s="7" t="s">
        <v>47</v>
      </c>
      <c r="H83" s="7"/>
      <c r="I83" s="7"/>
      <c r="J83" s="6"/>
      <c r="K83" s="1"/>
      <c r="L83" s="1"/>
    </row>
    <row r="84" spans="1:12" ht="12" customHeight="1">
      <c r="A84" s="143" t="s">
        <v>2</v>
      </c>
      <c r="B84" s="231" t="s">
        <v>45</v>
      </c>
      <c r="C84" s="233"/>
      <c r="D84" s="73" t="s">
        <v>46</v>
      </c>
      <c r="E84" s="73" t="s">
        <v>93</v>
      </c>
      <c r="F84" s="105" t="s">
        <v>104</v>
      </c>
      <c r="G84" s="105" t="s">
        <v>110</v>
      </c>
      <c r="H84" s="105" t="s">
        <v>137</v>
      </c>
      <c r="I84" s="128" t="s">
        <v>138</v>
      </c>
      <c r="K84" s="1"/>
      <c r="L84" s="1"/>
    </row>
    <row r="85" spans="1:18" ht="12" customHeight="1">
      <c r="A85" s="10">
        <v>1</v>
      </c>
      <c r="B85" s="222" t="s">
        <v>16</v>
      </c>
      <c r="C85" s="224"/>
      <c r="D85" s="71">
        <f>I47*E17*E28</f>
        <v>748.4399999999999</v>
      </c>
      <c r="E85" s="108">
        <f aca="true" t="shared" si="1" ref="E85:E91">(D85/27)</f>
        <v>27.72</v>
      </c>
      <c r="F85" s="106">
        <f>D85/E17</f>
        <v>34.019999999999996</v>
      </c>
      <c r="G85" s="108">
        <f aca="true" t="shared" si="2" ref="G85:G91">(F85/27)</f>
        <v>1.2599999999999998</v>
      </c>
      <c r="H85" s="71">
        <f>F85/E14</f>
        <v>4.859999999999999</v>
      </c>
      <c r="I85" s="169">
        <f aca="true" t="shared" si="3" ref="I85:I91">(H85/27)</f>
        <v>0.17999999999999997</v>
      </c>
      <c r="J85" s="1"/>
      <c r="K85" s="2"/>
      <c r="L85" s="2"/>
      <c r="M85" s="1"/>
      <c r="N85" s="1"/>
      <c r="O85" s="1"/>
      <c r="P85" s="1"/>
      <c r="Q85" s="1"/>
      <c r="R85" s="1"/>
    </row>
    <row r="86" spans="1:18" s="1" customFormat="1" ht="12" customHeight="1">
      <c r="A86" s="10">
        <v>2</v>
      </c>
      <c r="B86" s="222" t="s">
        <v>44</v>
      </c>
      <c r="C86" s="224"/>
      <c r="D86" s="71">
        <f>H62</f>
        <v>20000</v>
      </c>
      <c r="E86" s="108">
        <f t="shared" si="1"/>
        <v>740.7407407407408</v>
      </c>
      <c r="F86" s="106">
        <f>D86/E17</f>
        <v>909.0909090909091</v>
      </c>
      <c r="G86" s="108">
        <f t="shared" si="2"/>
        <v>33.67003367003367</v>
      </c>
      <c r="H86" s="71">
        <f>F86/E14</f>
        <v>129.8701298701299</v>
      </c>
      <c r="I86" s="169">
        <f t="shared" si="3"/>
        <v>4.810004810004811</v>
      </c>
      <c r="K86"/>
      <c r="L86"/>
      <c r="M86"/>
      <c r="N86"/>
      <c r="O86"/>
      <c r="P86"/>
      <c r="Q86"/>
      <c r="R86"/>
    </row>
    <row r="87" spans="1:17" ht="12.75" customHeight="1">
      <c r="A87" s="10">
        <v>3</v>
      </c>
      <c r="B87" s="266" t="s">
        <v>89</v>
      </c>
      <c r="C87" s="267"/>
      <c r="D87" s="71">
        <f>D86*0.26</f>
        <v>5200</v>
      </c>
      <c r="E87" s="108">
        <f t="shared" si="1"/>
        <v>192.59259259259258</v>
      </c>
      <c r="F87" s="106">
        <f>D87/E17</f>
        <v>236.36363636363637</v>
      </c>
      <c r="G87" s="108">
        <f t="shared" si="2"/>
        <v>8.754208754208754</v>
      </c>
      <c r="H87" s="71">
        <f>F87/E14</f>
        <v>33.76623376623377</v>
      </c>
      <c r="I87" s="169">
        <f t="shared" si="3"/>
        <v>1.2506012506012507</v>
      </c>
      <c r="J87" s="2"/>
      <c r="M87" s="1"/>
      <c r="N87" s="1"/>
      <c r="O87" s="1"/>
      <c r="P87" s="1"/>
      <c r="Q87" s="1"/>
    </row>
    <row r="88" spans="1:12" s="1" customFormat="1" ht="12.75">
      <c r="A88" s="10">
        <v>4</v>
      </c>
      <c r="B88" s="222" t="s">
        <v>9</v>
      </c>
      <c r="C88" s="224"/>
      <c r="D88" s="71">
        <f>H69</f>
        <v>10000</v>
      </c>
      <c r="E88" s="108">
        <f t="shared" si="1"/>
        <v>370.3703703703704</v>
      </c>
      <c r="F88" s="106">
        <f>D88/E17</f>
        <v>454.54545454545456</v>
      </c>
      <c r="G88" s="108">
        <f t="shared" si="2"/>
        <v>16.835016835016834</v>
      </c>
      <c r="H88" s="71">
        <f>F88/E14</f>
        <v>64.93506493506494</v>
      </c>
      <c r="I88" s="169">
        <f t="shared" si="3"/>
        <v>2.4050024050024055</v>
      </c>
      <c r="J88"/>
      <c r="K88"/>
      <c r="L88"/>
    </row>
    <row r="89" spans="1:18" s="1" customFormat="1" ht="12" customHeight="1">
      <c r="A89" s="10">
        <v>5</v>
      </c>
      <c r="B89" s="222" t="s">
        <v>23</v>
      </c>
      <c r="C89" s="224"/>
      <c r="D89" s="71">
        <f>K37/12</f>
        <v>224</v>
      </c>
      <c r="E89" s="108">
        <f t="shared" si="1"/>
        <v>8.296296296296296</v>
      </c>
      <c r="F89" s="106">
        <f>D89/E17</f>
        <v>10.181818181818182</v>
      </c>
      <c r="G89" s="108">
        <f t="shared" si="2"/>
        <v>0.3771043771043771</v>
      </c>
      <c r="H89" s="71">
        <f>F89/E14</f>
        <v>1.4545454545454546</v>
      </c>
      <c r="I89" s="169">
        <f t="shared" si="3"/>
        <v>0.05387205387205388</v>
      </c>
      <c r="J89"/>
      <c r="K89"/>
      <c r="L89"/>
      <c r="M89"/>
      <c r="N89"/>
      <c r="O89"/>
      <c r="P89"/>
      <c r="Q89"/>
      <c r="R89"/>
    </row>
    <row r="90" spans="1:9" ht="12" customHeight="1">
      <c r="A90" s="10">
        <v>6</v>
      </c>
      <c r="B90" s="222" t="s">
        <v>65</v>
      </c>
      <c r="C90" s="224"/>
      <c r="D90" s="71">
        <v>10000</v>
      </c>
      <c r="E90" s="108">
        <f t="shared" si="1"/>
        <v>370.3703703703704</v>
      </c>
      <c r="F90" s="106">
        <f>D90/E17</f>
        <v>454.54545454545456</v>
      </c>
      <c r="G90" s="108">
        <f t="shared" si="2"/>
        <v>16.835016835016834</v>
      </c>
      <c r="H90" s="71">
        <f>F90/E14</f>
        <v>64.93506493506494</v>
      </c>
      <c r="I90" s="169">
        <f t="shared" si="3"/>
        <v>2.4050024050024055</v>
      </c>
    </row>
    <row r="91" spans="1:9" ht="12" customHeight="1">
      <c r="A91" s="10">
        <v>7</v>
      </c>
      <c r="B91" s="222" t="s">
        <v>87</v>
      </c>
      <c r="C91" s="224"/>
      <c r="D91" s="71">
        <v>5000</v>
      </c>
      <c r="E91" s="108">
        <f t="shared" si="1"/>
        <v>185.1851851851852</v>
      </c>
      <c r="F91" s="106">
        <f>D91/E17</f>
        <v>227.27272727272728</v>
      </c>
      <c r="G91" s="108">
        <f t="shared" si="2"/>
        <v>8.417508417508417</v>
      </c>
      <c r="H91" s="71">
        <f>F91/E14</f>
        <v>32.46753246753247</v>
      </c>
      <c r="I91" s="169">
        <f t="shared" si="3"/>
        <v>1.2025012025012027</v>
      </c>
    </row>
    <row r="92" spans="1:12" ht="12" customHeight="1" thickBot="1">
      <c r="A92" s="21"/>
      <c r="B92" s="234" t="s">
        <v>24</v>
      </c>
      <c r="C92" s="236"/>
      <c r="D92" s="74">
        <f>SUM(D85:D91)</f>
        <v>51172.44</v>
      </c>
      <c r="E92" s="129">
        <f>SUM(E85:E91)</f>
        <v>1895.2755555555557</v>
      </c>
      <c r="F92" s="130"/>
      <c r="G92" s="74"/>
      <c r="H92" s="74">
        <f>SUM(H85:H91)</f>
        <v>332.28857142857146</v>
      </c>
      <c r="I92" s="170">
        <f>SUM(I85:I91)</f>
        <v>12.30698412698413</v>
      </c>
      <c r="K92" s="1"/>
      <c r="L92" s="1"/>
    </row>
    <row r="93" spans="1:10" ht="12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2" ht="12" customHeight="1" thickBot="1">
      <c r="A94" s="7"/>
      <c r="B94" s="7" t="s">
        <v>90</v>
      </c>
      <c r="C94" s="7"/>
      <c r="D94" s="7"/>
      <c r="E94" s="7"/>
      <c r="F94" s="7"/>
      <c r="G94" s="7" t="s">
        <v>48</v>
      </c>
      <c r="H94" s="7"/>
      <c r="I94" s="7"/>
      <c r="J94" s="6"/>
      <c r="K94" s="1"/>
      <c r="L94" s="1"/>
    </row>
    <row r="95" spans="1:12" ht="12" customHeight="1">
      <c r="A95" s="7"/>
      <c r="B95" s="131" t="s">
        <v>94</v>
      </c>
      <c r="C95" s="114" t="s">
        <v>95</v>
      </c>
      <c r="D95" s="7"/>
      <c r="E95" s="7"/>
      <c r="F95" s="7"/>
      <c r="G95" s="7"/>
      <c r="H95" s="7"/>
      <c r="I95" s="6"/>
      <c r="J95" s="7"/>
      <c r="K95" s="1"/>
      <c r="L95" s="1"/>
    </row>
    <row r="96" spans="1:17" ht="12" customHeight="1" thickBot="1">
      <c r="A96" s="6"/>
      <c r="B96" s="139">
        <f>G81+H92</f>
        <v>1402.4875714285713</v>
      </c>
      <c r="C96" s="113">
        <f>(B96/27)</f>
        <v>51.94398412698412</v>
      </c>
      <c r="D96" s="6"/>
      <c r="E96" s="6"/>
      <c r="F96" s="6"/>
      <c r="G96" s="6"/>
      <c r="H96" s="6"/>
      <c r="I96" s="7"/>
      <c r="J96" s="1"/>
      <c r="M96" s="1"/>
      <c r="N96" s="1"/>
      <c r="O96" s="1"/>
      <c r="P96" s="1"/>
      <c r="Q96" s="1"/>
    </row>
    <row r="97" spans="1:17" s="1" customFormat="1" ht="12" customHeight="1" thickBot="1">
      <c r="A97" s="6"/>
      <c r="B97" s="38"/>
      <c r="C97" s="38"/>
      <c r="D97" s="6"/>
      <c r="E97" s="6"/>
      <c r="F97" s="6"/>
      <c r="G97" s="6"/>
      <c r="H97" s="6"/>
      <c r="I97" s="6"/>
      <c r="K97"/>
      <c r="L97"/>
      <c r="M97"/>
      <c r="N97"/>
      <c r="O97"/>
      <c r="P97"/>
      <c r="Q97"/>
    </row>
    <row r="98" spans="1:17" ht="12.75" customHeight="1">
      <c r="A98" s="143" t="s">
        <v>2</v>
      </c>
      <c r="B98" s="231" t="s">
        <v>51</v>
      </c>
      <c r="C98" s="232"/>
      <c r="D98" s="233"/>
      <c r="E98" s="73" t="s">
        <v>105</v>
      </c>
      <c r="F98" s="178" t="s">
        <v>96</v>
      </c>
      <c r="G98" s="7"/>
      <c r="H98" s="7"/>
      <c r="I98" s="6"/>
      <c r="J98" s="7"/>
      <c r="M98" s="1"/>
      <c r="N98" s="1"/>
      <c r="O98" s="1"/>
      <c r="P98" s="1"/>
      <c r="Q98" s="1"/>
    </row>
    <row r="99" spans="1:12" s="1" customFormat="1" ht="12.75">
      <c r="A99" s="10">
        <v>1</v>
      </c>
      <c r="B99" s="19" t="s">
        <v>111</v>
      </c>
      <c r="C99" s="19"/>
      <c r="D99" s="19"/>
      <c r="E99" s="100">
        <f>B96</f>
        <v>1402.4875714285713</v>
      </c>
      <c r="F99" s="179">
        <f>(E99/27)</f>
        <v>51.94398412698412</v>
      </c>
      <c r="G99" s="6"/>
      <c r="H99" s="6"/>
      <c r="I99" s="6"/>
      <c r="J99"/>
      <c r="K99"/>
      <c r="L99"/>
    </row>
    <row r="100" spans="1:18" s="1" customFormat="1" ht="12" customHeight="1">
      <c r="A100" s="10">
        <v>2</v>
      </c>
      <c r="B100" s="19" t="s">
        <v>115</v>
      </c>
      <c r="C100" s="19"/>
      <c r="D100" s="19"/>
      <c r="E100" s="182">
        <v>1775</v>
      </c>
      <c r="F100" s="180">
        <f>(E100/27)</f>
        <v>65.74074074074075</v>
      </c>
      <c r="G100" s="6"/>
      <c r="H100" s="6"/>
      <c r="I100" s="6"/>
      <c r="J100"/>
      <c r="K100"/>
      <c r="L100"/>
      <c r="M100"/>
      <c r="N100"/>
      <c r="O100"/>
      <c r="P100"/>
      <c r="Q100"/>
      <c r="R100"/>
    </row>
    <row r="101" spans="1:9" ht="12" customHeight="1">
      <c r="A101" s="10">
        <v>3</v>
      </c>
      <c r="B101" s="222" t="s">
        <v>116</v>
      </c>
      <c r="C101" s="223"/>
      <c r="D101" s="224"/>
      <c r="E101" s="183">
        <f>(E100-E99)*0.15</f>
        <v>55.876864285714305</v>
      </c>
      <c r="F101" s="179">
        <f>(E101/27)</f>
        <v>2.0695134920634928</v>
      </c>
      <c r="G101" s="6"/>
      <c r="H101" s="6"/>
      <c r="I101" s="6"/>
    </row>
    <row r="102" spans="1:18" ht="12.75" customHeight="1">
      <c r="A102" s="39">
        <v>4</v>
      </c>
      <c r="B102" s="240" t="s">
        <v>49</v>
      </c>
      <c r="C102" s="241"/>
      <c r="D102" s="242"/>
      <c r="E102" s="184">
        <f>E103/E99*100</f>
        <v>22.57671089114821</v>
      </c>
      <c r="F102" s="181">
        <f>F103/F99*100</f>
        <v>22.57671089114821</v>
      </c>
      <c r="G102" s="6"/>
      <c r="H102" s="6"/>
      <c r="I102" s="6"/>
      <c r="M102" s="1"/>
      <c r="N102" s="1"/>
      <c r="O102" s="1"/>
      <c r="P102" s="1"/>
      <c r="Q102" s="1"/>
      <c r="R102" s="1"/>
    </row>
    <row r="103" spans="1:18" s="1" customFormat="1" ht="12" customHeight="1">
      <c r="A103" s="10">
        <v>5</v>
      </c>
      <c r="B103" s="19" t="s">
        <v>139</v>
      </c>
      <c r="C103" s="19"/>
      <c r="D103" s="19"/>
      <c r="E103" s="100">
        <f>E100-E101-E99</f>
        <v>316.6355642857143</v>
      </c>
      <c r="F103" s="179">
        <f>(E103/27)</f>
        <v>11.727243121693121</v>
      </c>
      <c r="G103" s="6"/>
      <c r="H103" s="6"/>
      <c r="I103" s="6"/>
      <c r="J103"/>
      <c r="M103"/>
      <c r="N103"/>
      <c r="O103"/>
      <c r="P103"/>
      <c r="Q103"/>
      <c r="R103"/>
    </row>
    <row r="104" spans="1:9" ht="12" customHeight="1">
      <c r="A104" s="10">
        <v>6</v>
      </c>
      <c r="B104" s="19" t="s">
        <v>117</v>
      </c>
      <c r="C104" s="19"/>
      <c r="D104" s="19"/>
      <c r="E104" s="100">
        <f>E103*E14</f>
        <v>2216.44895</v>
      </c>
      <c r="F104" s="179">
        <f>(E104/27)</f>
        <v>82.09070185185185</v>
      </c>
      <c r="G104" s="7"/>
      <c r="H104" s="7"/>
      <c r="I104" s="6"/>
    </row>
    <row r="105" spans="1:12" ht="12" customHeight="1" thickBot="1">
      <c r="A105" s="21">
        <v>7</v>
      </c>
      <c r="B105" s="22" t="s">
        <v>50</v>
      </c>
      <c r="C105" s="22"/>
      <c r="D105" s="22"/>
      <c r="E105" s="40">
        <f>H37/E104</f>
        <v>12.127506929496391</v>
      </c>
      <c r="F105" s="196">
        <f>I37/F104</f>
        <v>12.127506929496393</v>
      </c>
      <c r="G105" s="6"/>
      <c r="H105" s="6"/>
      <c r="I105" s="7"/>
      <c r="J105" s="1"/>
      <c r="K105" s="1"/>
      <c r="L105" s="1"/>
    </row>
    <row r="106" spans="6:12" ht="12" customHeight="1">
      <c r="F106" s="6"/>
      <c r="G106" s="6"/>
      <c r="H106" s="6"/>
      <c r="I106" s="6"/>
      <c r="K106" s="1"/>
      <c r="L106" s="1"/>
    </row>
    <row r="107" spans="2:10" ht="12" customHeight="1">
      <c r="B107" t="s">
        <v>102</v>
      </c>
      <c r="F107" s="7"/>
      <c r="G107" s="7"/>
      <c r="H107" s="7"/>
      <c r="I107" s="7"/>
      <c r="J107" s="1"/>
    </row>
    <row r="108" spans="10:18" ht="12" customHeight="1">
      <c r="J108" s="1"/>
      <c r="M108" s="1"/>
      <c r="N108" s="1"/>
      <c r="O108" s="1"/>
      <c r="P108" s="1"/>
      <c r="Q108" s="1"/>
      <c r="R108" s="1"/>
    </row>
    <row r="109" spans="1:18" s="1" customFormat="1" ht="12" customHeight="1">
      <c r="A109"/>
      <c r="B109"/>
      <c r="C109"/>
      <c r="D109"/>
      <c r="E109"/>
      <c r="F109"/>
      <c r="G109"/>
      <c r="H109"/>
      <c r="I109"/>
      <c r="J109" s="7"/>
      <c r="M109"/>
      <c r="N109"/>
      <c r="O109"/>
      <c r="P109"/>
      <c r="Q109"/>
      <c r="R109"/>
    </row>
    <row r="110" spans="3:10" ht="12" customHeight="1">
      <c r="C110" s="41"/>
      <c r="J110" s="6"/>
    </row>
    <row r="111" spans="10:18" ht="12" customHeight="1">
      <c r="J111" s="6"/>
      <c r="M111" s="1"/>
      <c r="N111" s="1"/>
      <c r="O111" s="1"/>
      <c r="P111" s="1"/>
      <c r="Q111" s="1"/>
      <c r="R111" s="1"/>
    </row>
    <row r="112" spans="1:18" s="1" customFormat="1" ht="12" customHeight="1">
      <c r="A112"/>
      <c r="B112"/>
      <c r="C112" s="41"/>
      <c r="D112"/>
      <c r="E112"/>
      <c r="F112"/>
      <c r="G112"/>
      <c r="H112"/>
      <c r="I112"/>
      <c r="J112" s="7"/>
      <c r="K112"/>
      <c r="L112"/>
      <c r="M112"/>
      <c r="N112"/>
      <c r="O112"/>
      <c r="P112"/>
      <c r="Q112"/>
      <c r="R112"/>
    </row>
    <row r="113" ht="12.75">
      <c r="J113" s="6"/>
    </row>
    <row r="114" ht="12.75">
      <c r="J114" s="6"/>
    </row>
    <row r="115" spans="10:12" ht="12.75">
      <c r="J115" s="6"/>
      <c r="K115" s="1"/>
      <c r="L115" s="1"/>
    </row>
    <row r="116" ht="12.75">
      <c r="J116" s="6"/>
    </row>
    <row r="117" ht="12.75">
      <c r="J117" s="6"/>
    </row>
    <row r="118" spans="10:12" ht="12.75">
      <c r="J118" s="7"/>
      <c r="K118" s="1"/>
      <c r="L118" s="1"/>
    </row>
    <row r="119" ht="12.75">
      <c r="J119" s="6"/>
    </row>
    <row r="120" ht="12.75">
      <c r="J120" s="6"/>
    </row>
    <row r="121" ht="12.75">
      <c r="J121" s="7"/>
    </row>
  </sheetData>
  <mergeCells count="58">
    <mergeCell ref="B88:C88"/>
    <mergeCell ref="B87:C87"/>
    <mergeCell ref="B85:C85"/>
    <mergeCell ref="B84:C84"/>
    <mergeCell ref="B17:D17"/>
    <mergeCell ref="E17:G17"/>
    <mergeCell ref="B18:D18"/>
    <mergeCell ref="E18:G18"/>
    <mergeCell ref="E12:G12"/>
    <mergeCell ref="B16:D16"/>
    <mergeCell ref="B15:D15"/>
    <mergeCell ref="B12:D12"/>
    <mergeCell ref="E15:G15"/>
    <mergeCell ref="E16:G16"/>
    <mergeCell ref="B13:D13"/>
    <mergeCell ref="B14:D14"/>
    <mergeCell ref="E13:G13"/>
    <mergeCell ref="E14:G14"/>
    <mergeCell ref="A65:A66"/>
    <mergeCell ref="F65:F66"/>
    <mergeCell ref="A32:A33"/>
    <mergeCell ref="A74:A75"/>
    <mergeCell ref="B74:C75"/>
    <mergeCell ref="B46:D46"/>
    <mergeCell ref="B50:C50"/>
    <mergeCell ref="B54:C54"/>
    <mergeCell ref="B53:C53"/>
    <mergeCell ref="B52:C52"/>
    <mergeCell ref="J32:K32"/>
    <mergeCell ref="E32:E33"/>
    <mergeCell ref="G32:G33"/>
    <mergeCell ref="H32:H33"/>
    <mergeCell ref="B102:D102"/>
    <mergeCell ref="B101:D101"/>
    <mergeCell ref="B98:D98"/>
    <mergeCell ref="B92:C92"/>
    <mergeCell ref="B91:C91"/>
    <mergeCell ref="B90:C90"/>
    <mergeCell ref="B86:C86"/>
    <mergeCell ref="B56:C56"/>
    <mergeCell ref="B79:C79"/>
    <mergeCell ref="B77:C77"/>
    <mergeCell ref="B76:C76"/>
    <mergeCell ref="B81:C81"/>
    <mergeCell ref="B78:C78"/>
    <mergeCell ref="B89:C89"/>
    <mergeCell ref="B32:D33"/>
    <mergeCell ref="B43:D43"/>
    <mergeCell ref="B42:D42"/>
    <mergeCell ref="B37:D37"/>
    <mergeCell ref="B36:D36"/>
    <mergeCell ref="B34:D34"/>
    <mergeCell ref="B35:D35"/>
    <mergeCell ref="I65:J65"/>
    <mergeCell ref="G65:H65"/>
    <mergeCell ref="B45:D45"/>
    <mergeCell ref="B44:D44"/>
    <mergeCell ref="B51:C5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ignoredErrors>
    <ignoredError sqref="H85:H91 F85:F91 G76:G7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1"/>
  <sheetViews>
    <sheetView workbookViewId="0" topLeftCell="A1">
      <selection activeCell="E101" sqref="E101"/>
    </sheetView>
  </sheetViews>
  <sheetFormatPr defaultColWidth="9.00390625" defaultRowHeight="12.75"/>
  <cols>
    <col min="1" max="1" width="3.75390625" style="0" customWidth="1"/>
    <col min="2" max="2" width="12.00390625" style="0" customWidth="1"/>
    <col min="3" max="3" width="10.125" style="0" customWidth="1"/>
    <col min="4" max="4" width="13.75390625" style="0" customWidth="1"/>
    <col min="5" max="5" width="12.875" style="0" customWidth="1"/>
    <col min="6" max="6" width="13.00390625" style="0" customWidth="1"/>
    <col min="7" max="7" width="12.375" style="0" customWidth="1"/>
    <col min="8" max="8" width="13.25390625" style="0" customWidth="1"/>
    <col min="9" max="9" width="10.875" style="0" customWidth="1"/>
    <col min="10" max="10" width="11.125" style="0" customWidth="1"/>
    <col min="11" max="11" width="15.125" style="0" customWidth="1"/>
  </cols>
  <sheetData>
    <row r="1" spans="1:9" ht="12" customHeight="1">
      <c r="A1" s="204"/>
      <c r="B1" s="51"/>
      <c r="C1" s="52"/>
      <c r="D1" s="53"/>
      <c r="E1" s="75"/>
      <c r="F1" s="76"/>
      <c r="G1" s="76"/>
      <c r="H1" s="76"/>
      <c r="I1" s="77"/>
    </row>
    <row r="2" spans="1:9" ht="12" customHeight="1">
      <c r="A2" s="204"/>
      <c r="B2" s="43"/>
      <c r="C2" s="44"/>
      <c r="D2" s="45"/>
      <c r="E2" s="204" t="s">
        <v>147</v>
      </c>
      <c r="F2" s="59"/>
      <c r="G2" s="59"/>
      <c r="H2" s="59"/>
      <c r="I2" s="77"/>
    </row>
    <row r="3" spans="1:9" ht="12" customHeight="1">
      <c r="A3" s="204"/>
      <c r="B3" s="46"/>
      <c r="C3" s="44"/>
      <c r="D3" s="45"/>
      <c r="E3" s="204" t="s">
        <v>148</v>
      </c>
      <c r="F3" s="59"/>
      <c r="G3" s="59"/>
      <c r="H3" s="59"/>
      <c r="I3" s="78"/>
    </row>
    <row r="4" spans="1:9" ht="12" customHeight="1">
      <c r="A4" s="204"/>
      <c r="B4" s="47"/>
      <c r="C4" s="48"/>
      <c r="D4" s="45"/>
      <c r="E4" s="204" t="s">
        <v>149</v>
      </c>
      <c r="F4" s="79"/>
      <c r="G4" s="79"/>
      <c r="H4" s="79"/>
      <c r="I4" s="77"/>
    </row>
    <row r="5" spans="1:9" ht="12" customHeight="1">
      <c r="A5" s="55"/>
      <c r="B5" s="49"/>
      <c r="C5" s="48"/>
      <c r="D5" s="45"/>
      <c r="E5" s="204" t="s">
        <v>162</v>
      </c>
      <c r="F5" s="79"/>
      <c r="G5" s="79"/>
      <c r="H5" s="79"/>
      <c r="I5" s="78"/>
    </row>
    <row r="6" spans="1:9" ht="12" customHeight="1">
      <c r="A6" s="56"/>
      <c r="B6" s="49"/>
      <c r="C6" s="48"/>
      <c r="D6" s="45"/>
      <c r="E6" s="75"/>
      <c r="F6" s="79"/>
      <c r="G6" s="79"/>
      <c r="H6" s="79"/>
      <c r="I6" s="78"/>
    </row>
    <row r="7" spans="1:9" ht="12" customHeight="1" thickBot="1">
      <c r="A7" s="60"/>
      <c r="B7" s="57"/>
      <c r="C7" s="58"/>
      <c r="D7" s="58"/>
      <c r="E7" s="75"/>
      <c r="F7" s="80"/>
      <c r="G7" s="80"/>
      <c r="H7" s="81"/>
      <c r="I7" s="78"/>
    </row>
    <row r="8" spans="1:10" ht="43.5" customHeight="1">
      <c r="A8" s="6"/>
      <c r="B8" s="6"/>
      <c r="C8" s="6"/>
      <c r="D8" s="6"/>
      <c r="E8" s="42" t="s">
        <v>0</v>
      </c>
      <c r="F8" s="6"/>
      <c r="G8" s="6"/>
      <c r="H8" s="6"/>
      <c r="I8" s="6"/>
      <c r="J8" s="6"/>
    </row>
    <row r="9" spans="1:10" s="1" customFormat="1" ht="12.75">
      <c r="A9" s="7"/>
      <c r="B9" s="7"/>
      <c r="C9" s="7"/>
      <c r="D9" s="7"/>
      <c r="E9" s="8" t="s">
        <v>172</v>
      </c>
      <c r="F9" s="7"/>
      <c r="G9" s="7"/>
      <c r="H9" s="7"/>
      <c r="I9" s="7"/>
      <c r="J9" s="7"/>
    </row>
    <row r="10" spans="1:10" s="1" customFormat="1" ht="12.75">
      <c r="A10" s="7"/>
      <c r="B10" s="7"/>
      <c r="C10" s="7"/>
      <c r="D10" s="7"/>
      <c r="E10" s="8" t="s">
        <v>163</v>
      </c>
      <c r="F10" s="7"/>
      <c r="G10" s="7"/>
      <c r="H10" s="7"/>
      <c r="I10" s="7"/>
      <c r="J10" s="7"/>
    </row>
    <row r="11" spans="1:10" s="1" customFormat="1" ht="46.5" customHeight="1" thickBot="1">
      <c r="A11" s="7"/>
      <c r="B11" s="7" t="s">
        <v>36</v>
      </c>
      <c r="C11" s="7"/>
      <c r="D11" s="7"/>
      <c r="F11" s="7"/>
      <c r="G11" s="7" t="s">
        <v>28</v>
      </c>
      <c r="H11" s="7"/>
      <c r="I11" s="7"/>
      <c r="J11" s="7"/>
    </row>
    <row r="12" spans="1:10" ht="12" customHeight="1">
      <c r="A12" s="142" t="s">
        <v>2</v>
      </c>
      <c r="B12" s="211" t="s">
        <v>37</v>
      </c>
      <c r="C12" s="212"/>
      <c r="D12" s="213"/>
      <c r="E12" s="218" t="s">
        <v>173</v>
      </c>
      <c r="F12" s="206"/>
      <c r="G12" s="207"/>
      <c r="H12" s="6"/>
      <c r="I12" s="6"/>
      <c r="J12" s="6"/>
    </row>
    <row r="13" spans="1:10" ht="12" customHeight="1">
      <c r="A13" s="9">
        <v>1</v>
      </c>
      <c r="B13" s="208" t="s">
        <v>67</v>
      </c>
      <c r="C13" s="209"/>
      <c r="D13" s="210"/>
      <c r="E13" s="254">
        <v>71</v>
      </c>
      <c r="F13" s="255"/>
      <c r="G13" s="256"/>
      <c r="H13" s="6"/>
      <c r="I13" s="6"/>
      <c r="J13" s="6"/>
    </row>
    <row r="14" spans="1:10" ht="12" customHeight="1">
      <c r="A14" s="9">
        <v>2</v>
      </c>
      <c r="B14" s="208" t="s">
        <v>68</v>
      </c>
      <c r="C14" s="209"/>
      <c r="D14" s="210"/>
      <c r="E14" s="257">
        <v>7</v>
      </c>
      <c r="F14" s="258"/>
      <c r="G14" s="259"/>
      <c r="H14" s="6"/>
      <c r="I14" s="6"/>
      <c r="J14" s="6"/>
    </row>
    <row r="15" spans="1:10" ht="12" customHeight="1">
      <c r="A15" s="10">
        <v>3</v>
      </c>
      <c r="B15" s="208" t="s">
        <v>53</v>
      </c>
      <c r="C15" s="209"/>
      <c r="D15" s="210"/>
      <c r="E15" s="250">
        <f>E13*E14</f>
        <v>497</v>
      </c>
      <c r="F15" s="250"/>
      <c r="G15" s="251"/>
      <c r="H15" s="6"/>
      <c r="I15" s="6"/>
      <c r="J15" s="6"/>
    </row>
    <row r="16" spans="1:10" ht="12" customHeight="1">
      <c r="A16" s="10">
        <v>4</v>
      </c>
      <c r="B16" s="208" t="s">
        <v>174</v>
      </c>
      <c r="C16" s="209"/>
      <c r="D16" s="210"/>
      <c r="E16" s="252">
        <v>1500</v>
      </c>
      <c r="F16" s="252"/>
      <c r="G16" s="253"/>
      <c r="H16" s="6"/>
      <c r="I16" s="6"/>
      <c r="J16" s="6"/>
    </row>
    <row r="17" spans="1:10" ht="12" customHeight="1">
      <c r="A17" s="12">
        <v>5</v>
      </c>
      <c r="B17" s="208" t="s">
        <v>52</v>
      </c>
      <c r="C17" s="209"/>
      <c r="D17" s="210"/>
      <c r="E17" s="254">
        <v>22</v>
      </c>
      <c r="F17" s="255"/>
      <c r="G17" s="256"/>
      <c r="H17" s="6"/>
      <c r="I17" s="6"/>
      <c r="J17" s="6"/>
    </row>
    <row r="18" spans="1:10" ht="12" customHeight="1" thickBot="1">
      <c r="A18" s="13">
        <v>6</v>
      </c>
      <c r="B18" s="260" t="s">
        <v>54</v>
      </c>
      <c r="C18" s="261"/>
      <c r="D18" s="262"/>
      <c r="E18" s="263">
        <v>5</v>
      </c>
      <c r="F18" s="264"/>
      <c r="G18" s="265"/>
      <c r="H18" s="6"/>
      <c r="I18" s="6"/>
      <c r="J18" s="6"/>
    </row>
    <row r="19" spans="1:10" s="1" customFormat="1" ht="22.5" customHeight="1" thickBot="1">
      <c r="A19" s="7"/>
      <c r="B19" s="7" t="s">
        <v>55</v>
      </c>
      <c r="C19" s="7"/>
      <c r="D19" s="7"/>
      <c r="E19" s="7"/>
      <c r="F19" s="7"/>
      <c r="G19" s="7" t="s">
        <v>35</v>
      </c>
      <c r="H19" s="7"/>
      <c r="I19" s="7"/>
      <c r="J19" s="7"/>
    </row>
    <row r="20" spans="1:7" s="1" customFormat="1" ht="13.5" thickBot="1">
      <c r="A20" s="171" t="s">
        <v>2</v>
      </c>
      <c r="B20" s="62" t="s">
        <v>8</v>
      </c>
      <c r="C20" s="62"/>
      <c r="D20" s="62" t="s">
        <v>73</v>
      </c>
      <c r="E20" s="107" t="s">
        <v>103</v>
      </c>
      <c r="F20" s="201" t="s">
        <v>92</v>
      </c>
      <c r="G20" s="7"/>
    </row>
    <row r="21" spans="1:6" s="6" customFormat="1" ht="12.75">
      <c r="A21" s="9">
        <v>1</v>
      </c>
      <c r="B21" s="16" t="s">
        <v>59</v>
      </c>
      <c r="C21" s="16"/>
      <c r="D21" s="16" t="s">
        <v>56</v>
      </c>
      <c r="E21" s="172">
        <v>0</v>
      </c>
      <c r="F21" s="197">
        <f aca="true" t="shared" si="0" ref="F21:F27">(E21/27)</f>
        <v>0</v>
      </c>
    </row>
    <row r="22" spans="1:6" s="6" customFormat="1" ht="12.75">
      <c r="A22" s="9">
        <v>2</v>
      </c>
      <c r="B22" s="16" t="s">
        <v>70</v>
      </c>
      <c r="C22" s="16"/>
      <c r="D22" s="16" t="s">
        <v>56</v>
      </c>
      <c r="E22" s="173">
        <v>9900</v>
      </c>
      <c r="F22" s="111">
        <f t="shared" si="0"/>
        <v>366.6666666666667</v>
      </c>
    </row>
    <row r="23" spans="1:6" s="6" customFormat="1" ht="12.75">
      <c r="A23" s="9">
        <v>3</v>
      </c>
      <c r="B23" s="16" t="s">
        <v>164</v>
      </c>
      <c r="C23" s="16"/>
      <c r="D23" s="16" t="s">
        <v>56</v>
      </c>
      <c r="E23" s="173">
        <v>16980</v>
      </c>
      <c r="F23" s="111">
        <f t="shared" si="0"/>
        <v>628.8888888888889</v>
      </c>
    </row>
    <row r="24" spans="1:6" ht="12.75">
      <c r="A24" s="10">
        <v>4</v>
      </c>
      <c r="B24" s="65" t="s">
        <v>15</v>
      </c>
      <c r="C24" s="67"/>
      <c r="D24" s="20" t="s">
        <v>18</v>
      </c>
      <c r="E24" s="174">
        <v>30</v>
      </c>
      <c r="F24" s="111">
        <f t="shared" si="0"/>
        <v>1.1111111111111112</v>
      </c>
    </row>
    <row r="25" spans="1:7" ht="12.75">
      <c r="A25" s="10">
        <v>5</v>
      </c>
      <c r="B25" s="20" t="s">
        <v>153</v>
      </c>
      <c r="C25" s="20"/>
      <c r="D25" s="20" t="s">
        <v>17</v>
      </c>
      <c r="E25" s="173">
        <v>2500</v>
      </c>
      <c r="F25" s="111">
        <f t="shared" si="0"/>
        <v>92.5925925925926</v>
      </c>
      <c r="G25" s="6"/>
    </row>
    <row r="26" spans="1:7" ht="12.75">
      <c r="A26" s="10">
        <v>6</v>
      </c>
      <c r="B26" s="20" t="s">
        <v>76</v>
      </c>
      <c r="C26" s="20"/>
      <c r="D26" s="20" t="s">
        <v>17</v>
      </c>
      <c r="E26" s="173">
        <v>200</v>
      </c>
      <c r="F26" s="111">
        <f t="shared" si="0"/>
        <v>7.407407407407407</v>
      </c>
      <c r="G26" s="6"/>
    </row>
    <row r="27" spans="1:7" ht="12.75">
      <c r="A27" s="10">
        <v>7</v>
      </c>
      <c r="B27" s="20" t="s">
        <v>175</v>
      </c>
      <c r="C27" s="20"/>
      <c r="D27" s="20" t="s">
        <v>17</v>
      </c>
      <c r="E27" s="173">
        <v>0</v>
      </c>
      <c r="F27" s="111">
        <f t="shared" si="0"/>
        <v>0</v>
      </c>
      <c r="G27" s="6"/>
    </row>
    <row r="28" spans="1:12" s="1" customFormat="1" ht="12.75">
      <c r="A28" s="10">
        <v>8</v>
      </c>
      <c r="B28" s="20" t="s">
        <v>16</v>
      </c>
      <c r="C28" s="20"/>
      <c r="D28" s="20" t="s">
        <v>19</v>
      </c>
      <c r="E28" s="203">
        <v>1.4</v>
      </c>
      <c r="F28" s="111">
        <f>(E28/27)</f>
        <v>0.05185185185185185</v>
      </c>
      <c r="G28" s="6"/>
      <c r="H28"/>
      <c r="I28"/>
      <c r="J28"/>
      <c r="K28"/>
      <c r="L28"/>
    </row>
    <row r="29" spans="1:12" s="3" customFormat="1" ht="12.75">
      <c r="A29" s="10">
        <v>9</v>
      </c>
      <c r="B29" s="20" t="s">
        <v>126</v>
      </c>
      <c r="C29" s="20"/>
      <c r="D29" s="153" t="s">
        <v>127</v>
      </c>
      <c r="E29" s="203">
        <v>50</v>
      </c>
      <c r="F29" s="155">
        <f>(E29/27)</f>
        <v>1.8518518518518519</v>
      </c>
      <c r="G29" s="6"/>
      <c r="H29"/>
      <c r="I29"/>
      <c r="J29"/>
      <c r="K29"/>
      <c r="L29"/>
    </row>
    <row r="30" spans="1:12" ht="4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1"/>
      <c r="L30" s="1"/>
    </row>
    <row r="31" spans="1:12" ht="13.5" customHeight="1" thickBot="1">
      <c r="A31" s="7"/>
      <c r="B31" s="7" t="s">
        <v>21</v>
      </c>
      <c r="C31" s="7"/>
      <c r="D31" s="7"/>
      <c r="E31" s="7"/>
      <c r="F31" s="7"/>
      <c r="G31" s="7" t="s">
        <v>38</v>
      </c>
      <c r="H31" s="7"/>
      <c r="I31" s="7"/>
      <c r="J31" s="7"/>
      <c r="K31" s="3"/>
      <c r="L31" s="3"/>
    </row>
    <row r="32" spans="1:12" ht="12.75">
      <c r="A32" s="214" t="s">
        <v>2</v>
      </c>
      <c r="B32" s="225" t="s">
        <v>8</v>
      </c>
      <c r="C32" s="226"/>
      <c r="D32" s="227"/>
      <c r="E32" s="245" t="s">
        <v>106</v>
      </c>
      <c r="F32" s="27" t="s">
        <v>92</v>
      </c>
      <c r="G32" s="245" t="s">
        <v>22</v>
      </c>
      <c r="H32" s="245" t="s">
        <v>118</v>
      </c>
      <c r="I32" s="27" t="s">
        <v>119</v>
      </c>
      <c r="J32" s="243" t="s">
        <v>27</v>
      </c>
      <c r="K32" s="244"/>
      <c r="L32" s="28"/>
    </row>
    <row r="33" spans="1:12" ht="13.5" thickBot="1">
      <c r="A33" s="215"/>
      <c r="B33" s="228"/>
      <c r="C33" s="229"/>
      <c r="D33" s="230"/>
      <c r="E33" s="246"/>
      <c r="F33" s="104"/>
      <c r="G33" s="246"/>
      <c r="H33" s="246"/>
      <c r="I33" s="104"/>
      <c r="J33" s="14" t="s">
        <v>25</v>
      </c>
      <c r="K33" s="109" t="s">
        <v>26</v>
      </c>
      <c r="L33" s="198" t="s">
        <v>96</v>
      </c>
    </row>
    <row r="34" spans="1:12" ht="12.75">
      <c r="A34" s="9">
        <v>1</v>
      </c>
      <c r="B34" s="237" t="s">
        <v>60</v>
      </c>
      <c r="C34" s="238"/>
      <c r="D34" s="239"/>
      <c r="E34" s="117">
        <f>E21</f>
        <v>0</v>
      </c>
      <c r="F34" s="108">
        <f>(E34/27)</f>
        <v>0</v>
      </c>
      <c r="G34" s="15">
        <v>1</v>
      </c>
      <c r="H34" s="119">
        <f>G34*E34</f>
        <v>0</v>
      </c>
      <c r="I34" s="108">
        <f>(H34/27)</f>
        <v>0</v>
      </c>
      <c r="J34" s="17">
        <v>10</v>
      </c>
      <c r="K34" s="121">
        <f>H34*J34/100</f>
        <v>0</v>
      </c>
      <c r="L34" s="197">
        <f>(K34/27)</f>
        <v>0</v>
      </c>
    </row>
    <row r="35" spans="1:12" ht="12.75">
      <c r="A35" s="10">
        <v>2</v>
      </c>
      <c r="B35" s="222" t="s">
        <v>70</v>
      </c>
      <c r="C35" s="223"/>
      <c r="D35" s="224"/>
      <c r="E35" s="118">
        <f>E22</f>
        <v>9900</v>
      </c>
      <c r="F35" s="108">
        <f>(E35/27)</f>
        <v>366.6666666666667</v>
      </c>
      <c r="G35" s="5">
        <v>1</v>
      </c>
      <c r="H35" s="100">
        <f>G35*E35</f>
        <v>9900</v>
      </c>
      <c r="I35" s="108">
        <f>(H35/27)</f>
        <v>366.6666666666667</v>
      </c>
      <c r="J35" s="11">
        <v>10</v>
      </c>
      <c r="K35" s="121">
        <f>H35*J35/100</f>
        <v>990</v>
      </c>
      <c r="L35" s="111">
        <f>(K35/27)</f>
        <v>36.666666666666664</v>
      </c>
    </row>
    <row r="36" spans="1:12" ht="12.75">
      <c r="A36" s="10">
        <v>3</v>
      </c>
      <c r="B36" s="222" t="s">
        <v>164</v>
      </c>
      <c r="C36" s="223"/>
      <c r="D36" s="224"/>
      <c r="E36" s="118">
        <f>E23</f>
        <v>16980</v>
      </c>
      <c r="F36" s="108">
        <f>(E36/27)</f>
        <v>628.8888888888889</v>
      </c>
      <c r="G36" s="5">
        <v>1</v>
      </c>
      <c r="H36" s="100">
        <f>G36*E36</f>
        <v>16980</v>
      </c>
      <c r="I36" s="108">
        <f>(H36/27)</f>
        <v>628.8888888888889</v>
      </c>
      <c r="J36" s="11">
        <v>10</v>
      </c>
      <c r="K36" s="121">
        <f>H36*J36/100</f>
        <v>1698</v>
      </c>
      <c r="L36" s="111">
        <f>(K36/27)</f>
        <v>62.888888888888886</v>
      </c>
    </row>
    <row r="37" spans="1:12" s="1" customFormat="1" ht="13.5" thickBot="1">
      <c r="A37" s="21"/>
      <c r="B37" s="234" t="s">
        <v>24</v>
      </c>
      <c r="C37" s="235"/>
      <c r="D37" s="236"/>
      <c r="E37" s="23"/>
      <c r="F37" s="23"/>
      <c r="G37" s="23"/>
      <c r="H37" s="120">
        <f>SUM(H34:H36)</f>
        <v>26880</v>
      </c>
      <c r="I37" s="123">
        <f>SUM(I34:I36)</f>
        <v>995.5555555555557</v>
      </c>
      <c r="J37" s="24"/>
      <c r="K37" s="122">
        <f>SUM(K34:K36)</f>
        <v>2688</v>
      </c>
      <c r="L37" s="112">
        <f>SUM(L34:L36)</f>
        <v>99.55555555555554</v>
      </c>
    </row>
    <row r="38" spans="1:12" s="1" customFormat="1" ht="4.5" customHeight="1">
      <c r="A38" s="133"/>
      <c r="B38" s="134"/>
      <c r="C38" s="134"/>
      <c r="D38" s="134"/>
      <c r="E38" s="133"/>
      <c r="F38" s="133"/>
      <c r="G38" s="133"/>
      <c r="H38" s="135"/>
      <c r="I38" s="136"/>
      <c r="J38" s="137"/>
      <c r="K38" s="138"/>
      <c r="L38" s="132"/>
    </row>
    <row r="39" spans="1:12" ht="1.5" customHeight="1" hidden="1">
      <c r="A39" s="133"/>
      <c r="B39" s="134"/>
      <c r="C39" s="134"/>
      <c r="D39" s="134"/>
      <c r="E39" s="133"/>
      <c r="F39" s="133"/>
      <c r="G39" s="133"/>
      <c r="H39" s="135"/>
      <c r="I39" s="136"/>
      <c r="J39" s="137"/>
      <c r="K39" s="138"/>
      <c r="L39" s="136"/>
    </row>
    <row r="40" spans="1:10" ht="12.75" hidden="1">
      <c r="A40" s="6"/>
      <c r="B40" s="6"/>
      <c r="C40" s="6"/>
      <c r="D40" s="6"/>
      <c r="E40" s="6"/>
      <c r="F40" s="6"/>
      <c r="G40" s="6"/>
      <c r="H40" s="6"/>
      <c r="I40" s="6"/>
      <c r="J40" s="18"/>
    </row>
    <row r="41" spans="1:10" ht="30.75" customHeight="1" thickBot="1">
      <c r="A41" s="7"/>
      <c r="B41" s="7" t="s">
        <v>39</v>
      </c>
      <c r="C41" s="7"/>
      <c r="D41" s="7"/>
      <c r="E41" s="7"/>
      <c r="F41" s="7"/>
      <c r="G41" s="7" t="s">
        <v>20</v>
      </c>
      <c r="H41" s="7"/>
      <c r="I41" s="7"/>
      <c r="J41" s="18"/>
    </row>
    <row r="42" spans="1:10" ht="12.75">
      <c r="A42" s="143" t="s">
        <v>2</v>
      </c>
      <c r="B42" s="231" t="s">
        <v>29</v>
      </c>
      <c r="C42" s="232"/>
      <c r="D42" s="233"/>
      <c r="E42" s="27" t="s">
        <v>30</v>
      </c>
      <c r="F42" s="27" t="s">
        <v>22</v>
      </c>
      <c r="G42" s="27" t="s">
        <v>31</v>
      </c>
      <c r="H42" s="27" t="s">
        <v>34</v>
      </c>
      <c r="I42" s="28" t="s">
        <v>33</v>
      </c>
      <c r="J42" s="18"/>
    </row>
    <row r="43" spans="1:12" ht="12.75">
      <c r="A43" s="10">
        <v>1</v>
      </c>
      <c r="B43" s="222" t="s">
        <v>164</v>
      </c>
      <c r="C43" s="223"/>
      <c r="D43" s="224"/>
      <c r="E43" s="20">
        <v>0.75</v>
      </c>
      <c r="F43" s="20">
        <f>G36</f>
        <v>1</v>
      </c>
      <c r="G43" s="20">
        <f>F43*E43</f>
        <v>0.75</v>
      </c>
      <c r="H43" s="20">
        <v>8</v>
      </c>
      <c r="I43" s="29">
        <f>H43*G43</f>
        <v>6</v>
      </c>
      <c r="J43" s="18"/>
      <c r="K43" s="1"/>
      <c r="L43" s="1"/>
    </row>
    <row r="44" spans="1:10" ht="12.75">
      <c r="A44" s="10">
        <v>2</v>
      </c>
      <c r="B44" s="222" t="s">
        <v>70</v>
      </c>
      <c r="C44" s="223"/>
      <c r="D44" s="224"/>
      <c r="E44" s="20">
        <v>0.35</v>
      </c>
      <c r="F44" s="20">
        <v>1</v>
      </c>
      <c r="G44" s="20">
        <f>F44*E44</f>
        <v>0.35</v>
      </c>
      <c r="H44" s="20">
        <v>2</v>
      </c>
      <c r="I44" s="29">
        <f>H44*G44</f>
        <v>0.7</v>
      </c>
      <c r="J44" s="25"/>
    </row>
    <row r="45" spans="1:10" s="1" customFormat="1" ht="12.75">
      <c r="A45" s="10">
        <v>3</v>
      </c>
      <c r="B45" s="222" t="s">
        <v>32</v>
      </c>
      <c r="C45" s="223"/>
      <c r="D45" s="224"/>
      <c r="E45" s="20">
        <v>0.06</v>
      </c>
      <c r="F45" s="20">
        <v>20</v>
      </c>
      <c r="G45" s="20">
        <f>F45*E45</f>
        <v>1.2</v>
      </c>
      <c r="H45" s="20">
        <v>8</v>
      </c>
      <c r="I45" s="29">
        <f>H45*G45</f>
        <v>9.6</v>
      </c>
      <c r="J45" s="6"/>
    </row>
    <row r="46" spans="1:12" ht="12.75">
      <c r="A46" s="10">
        <v>4</v>
      </c>
      <c r="B46" s="222" t="s">
        <v>61</v>
      </c>
      <c r="C46" s="223"/>
      <c r="D46" s="224"/>
      <c r="E46" s="20">
        <v>1</v>
      </c>
      <c r="F46" s="20">
        <v>1</v>
      </c>
      <c r="G46" s="20">
        <f>F46*E46</f>
        <v>1</v>
      </c>
      <c r="H46" s="20">
        <v>8</v>
      </c>
      <c r="I46" s="29">
        <f>H46*G46</f>
        <v>8</v>
      </c>
      <c r="J46" s="7"/>
      <c r="K46" s="1"/>
      <c r="L46" s="1"/>
    </row>
    <row r="47" spans="1:12" s="1" customFormat="1" ht="13.5" thickBot="1">
      <c r="A47" s="21"/>
      <c r="B47" s="68" t="s">
        <v>24</v>
      </c>
      <c r="C47" s="69"/>
      <c r="D47" s="69"/>
      <c r="E47" s="69"/>
      <c r="F47" s="69"/>
      <c r="G47" s="69"/>
      <c r="H47" s="70"/>
      <c r="I47" s="30">
        <f>SUM(I43:I46)</f>
        <v>24.3</v>
      </c>
      <c r="J47" s="7"/>
      <c r="K47"/>
      <c r="L47"/>
    </row>
    <row r="48" spans="1:12" s="1" customFormat="1" ht="12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/>
      <c r="L48"/>
    </row>
    <row r="49" spans="1:10" ht="12" customHeight="1" thickBot="1">
      <c r="A49" s="7"/>
      <c r="B49" s="7" t="s">
        <v>77</v>
      </c>
      <c r="C49" s="7"/>
      <c r="D49" s="7"/>
      <c r="E49" s="7"/>
      <c r="F49" s="7"/>
      <c r="G49" s="7" t="s">
        <v>4</v>
      </c>
      <c r="H49" s="7"/>
      <c r="I49" s="7"/>
      <c r="J49" s="6"/>
    </row>
    <row r="50" spans="1:10" ht="12" customHeight="1">
      <c r="A50" s="143" t="s">
        <v>2</v>
      </c>
      <c r="B50" s="231" t="s">
        <v>8</v>
      </c>
      <c r="C50" s="233"/>
      <c r="D50" s="28" t="s">
        <v>22</v>
      </c>
      <c r="E50" s="7"/>
      <c r="F50" s="7"/>
      <c r="G50" s="7"/>
      <c r="H50" s="7"/>
      <c r="I50" s="6"/>
      <c r="J50" s="6"/>
    </row>
    <row r="51" spans="1:9" ht="12" customHeight="1">
      <c r="A51" s="10">
        <v>1</v>
      </c>
      <c r="B51" s="222" t="s">
        <v>13</v>
      </c>
      <c r="C51" s="224"/>
      <c r="D51" s="29" t="s">
        <v>176</v>
      </c>
      <c r="E51" s="6"/>
      <c r="F51" s="6"/>
      <c r="G51" s="6"/>
      <c r="H51" s="6"/>
      <c r="I51" s="6"/>
    </row>
    <row r="52" spans="1:12" ht="12" customHeight="1">
      <c r="A52" s="10">
        <v>2</v>
      </c>
      <c r="B52" s="222" t="s">
        <v>15</v>
      </c>
      <c r="C52" s="224"/>
      <c r="D52" s="29" t="s">
        <v>155</v>
      </c>
      <c r="E52" s="6"/>
      <c r="F52" s="6"/>
      <c r="G52" s="6"/>
      <c r="H52" s="6"/>
      <c r="I52" s="6"/>
      <c r="L52" s="1"/>
    </row>
    <row r="53" spans="1:11" ht="12" customHeight="1">
      <c r="A53" s="10">
        <v>3</v>
      </c>
      <c r="B53" s="222" t="s">
        <v>14</v>
      </c>
      <c r="C53" s="224"/>
      <c r="D53" s="29" t="s">
        <v>177</v>
      </c>
      <c r="E53" s="6"/>
      <c r="F53" s="6"/>
      <c r="G53" s="6"/>
      <c r="H53" s="6"/>
      <c r="I53" s="7"/>
      <c r="K53" s="1"/>
    </row>
    <row r="54" spans="1:18" ht="12" customHeight="1">
      <c r="A54" s="10">
        <v>4</v>
      </c>
      <c r="B54" s="222" t="s">
        <v>175</v>
      </c>
      <c r="C54" s="224"/>
      <c r="D54" s="29" t="s">
        <v>160</v>
      </c>
      <c r="E54" s="6"/>
      <c r="F54" s="6"/>
      <c r="G54" s="6"/>
      <c r="H54" s="6"/>
      <c r="I54" s="7"/>
      <c r="J54" s="1"/>
      <c r="K54" s="1"/>
      <c r="M54" s="1"/>
      <c r="N54" s="1"/>
      <c r="O54" s="1"/>
      <c r="P54" s="1"/>
      <c r="Q54" s="1"/>
      <c r="R54" s="1"/>
    </row>
    <row r="55" spans="1:18" s="1" customFormat="1" ht="12" customHeight="1">
      <c r="A55" s="12">
        <v>5</v>
      </c>
      <c r="B55" s="153" t="s">
        <v>126</v>
      </c>
      <c r="C55" s="153"/>
      <c r="D55" s="193" t="s">
        <v>129</v>
      </c>
      <c r="E55" s="7"/>
      <c r="F55" s="7"/>
      <c r="G55" s="7"/>
      <c r="H55" s="7"/>
      <c r="I55" s="6"/>
      <c r="K55"/>
      <c r="L55"/>
      <c r="M55"/>
      <c r="N55"/>
      <c r="O55"/>
      <c r="P55"/>
      <c r="Q55"/>
      <c r="R55"/>
    </row>
    <row r="56" spans="1:18" ht="13.5" thickBot="1">
      <c r="A56" s="21"/>
      <c r="B56" s="234" t="s">
        <v>82</v>
      </c>
      <c r="C56" s="236"/>
      <c r="D56" s="205" t="s">
        <v>161</v>
      </c>
      <c r="E56" s="7"/>
      <c r="F56" s="7"/>
      <c r="G56" s="7"/>
      <c r="H56" s="7"/>
      <c r="I56" s="6"/>
      <c r="J56" s="1"/>
      <c r="M56" s="1"/>
      <c r="N56" s="1"/>
      <c r="O56" s="1"/>
      <c r="P56" s="1"/>
      <c r="Q56" s="1"/>
      <c r="R56" s="1"/>
    </row>
    <row r="57" spans="1:12" s="1" customFormat="1" ht="12.75">
      <c r="A57" s="6"/>
      <c r="B57" s="6"/>
      <c r="C57" s="6"/>
      <c r="E57" s="6"/>
      <c r="F57" s="6"/>
      <c r="G57" s="6"/>
      <c r="H57" s="6"/>
      <c r="I57" s="6"/>
      <c r="J57"/>
      <c r="K57"/>
      <c r="L57"/>
    </row>
    <row r="58" spans="1:18" s="1" customFormat="1" ht="12" customHeight="1" thickBot="1">
      <c r="A58" s="7"/>
      <c r="B58" s="31" t="s">
        <v>7</v>
      </c>
      <c r="C58" s="31"/>
      <c r="D58" s="31"/>
      <c r="E58" s="31"/>
      <c r="F58" s="7"/>
      <c r="G58" s="7" t="s">
        <v>5</v>
      </c>
      <c r="H58" s="7"/>
      <c r="I58" s="7"/>
      <c r="J58" s="6"/>
      <c r="K58"/>
      <c r="L58"/>
      <c r="M58"/>
      <c r="N58"/>
      <c r="O58"/>
      <c r="P58"/>
      <c r="Q58"/>
      <c r="R58"/>
    </row>
    <row r="59" spans="1:10" ht="12" customHeight="1">
      <c r="A59" s="143" t="s">
        <v>2</v>
      </c>
      <c r="B59" s="84" t="s">
        <v>3</v>
      </c>
      <c r="C59" s="85"/>
      <c r="D59" s="85"/>
      <c r="E59" s="86"/>
      <c r="F59" s="73" t="s">
        <v>109</v>
      </c>
      <c r="G59" s="73" t="s">
        <v>108</v>
      </c>
      <c r="H59" s="73" t="s">
        <v>107</v>
      </c>
      <c r="I59" s="178" t="s">
        <v>120</v>
      </c>
      <c r="J59" s="6"/>
    </row>
    <row r="60" spans="1:10" ht="12" customHeight="1">
      <c r="A60" s="10">
        <v>1</v>
      </c>
      <c r="B60" s="65" t="s">
        <v>63</v>
      </c>
      <c r="C60" s="66"/>
      <c r="D60" s="66"/>
      <c r="E60" s="67"/>
      <c r="F60" s="20">
        <v>1</v>
      </c>
      <c r="G60" s="103">
        <v>10000</v>
      </c>
      <c r="H60" s="100">
        <f>F60*G60</f>
        <v>10000</v>
      </c>
      <c r="I60" s="169">
        <f>(H60/27)</f>
        <v>370.3703703703704</v>
      </c>
      <c r="J60" s="6"/>
    </row>
    <row r="61" spans="1:12" ht="12" customHeight="1">
      <c r="A61" s="10">
        <v>2</v>
      </c>
      <c r="B61" s="65" t="s">
        <v>64</v>
      </c>
      <c r="C61" s="66"/>
      <c r="D61" s="66"/>
      <c r="E61" s="67"/>
      <c r="F61" s="20">
        <v>1</v>
      </c>
      <c r="G61" s="103">
        <v>10000</v>
      </c>
      <c r="H61" s="100">
        <f>F61*G61</f>
        <v>10000</v>
      </c>
      <c r="I61" s="169">
        <f>(H61/27)</f>
        <v>370.3703703703704</v>
      </c>
      <c r="J61" s="7"/>
      <c r="K61" s="1"/>
      <c r="L61" s="1"/>
    </row>
    <row r="62" spans="1:18" ht="12" customHeight="1" thickBot="1">
      <c r="A62" s="21"/>
      <c r="B62" s="68" t="s">
        <v>1</v>
      </c>
      <c r="C62" s="69"/>
      <c r="D62" s="69"/>
      <c r="E62" s="70"/>
      <c r="F62" s="40">
        <f>SUM(F60:F61)</f>
        <v>2</v>
      </c>
      <c r="G62" s="23"/>
      <c r="H62" s="120">
        <f>SUM(H60:H61)</f>
        <v>20000</v>
      </c>
      <c r="I62" s="170">
        <f>(H62/27)</f>
        <v>740.7407407407408</v>
      </c>
      <c r="J62" s="6"/>
      <c r="K62" s="1"/>
      <c r="L62" s="1"/>
      <c r="M62" s="1"/>
      <c r="N62" s="1"/>
      <c r="O62" s="1"/>
      <c r="P62" s="1"/>
      <c r="Q62" s="1"/>
      <c r="R62" s="1"/>
    </row>
    <row r="63" spans="1:12" s="1" customFormat="1" ht="18.75" customHeight="1">
      <c r="A63" s="32"/>
      <c r="B63" s="31"/>
      <c r="C63" s="31"/>
      <c r="D63" s="31"/>
      <c r="E63" s="31"/>
      <c r="F63" s="32"/>
      <c r="G63" s="32"/>
      <c r="H63" s="32"/>
      <c r="I63" s="7"/>
      <c r="J63" s="7"/>
      <c r="K63"/>
      <c r="L63"/>
    </row>
    <row r="64" spans="1:12" s="1" customFormat="1" ht="13.5" thickBot="1">
      <c r="A64" s="7"/>
      <c r="B64" s="7" t="s">
        <v>6</v>
      </c>
      <c r="C64" s="7"/>
      <c r="D64" s="7"/>
      <c r="E64" s="7"/>
      <c r="F64" s="7"/>
      <c r="G64" s="7" t="s">
        <v>12</v>
      </c>
      <c r="H64" s="7"/>
      <c r="I64" s="7"/>
      <c r="J64" s="7"/>
      <c r="K64"/>
      <c r="L64"/>
    </row>
    <row r="65" spans="1:12" s="1" customFormat="1" ht="12.75">
      <c r="A65" s="247" t="s">
        <v>2</v>
      </c>
      <c r="B65" s="72" t="s">
        <v>114</v>
      </c>
      <c r="C65" s="63"/>
      <c r="D65" s="63"/>
      <c r="E65" s="64"/>
      <c r="F65" s="221" t="s">
        <v>101</v>
      </c>
      <c r="G65" s="221" t="s">
        <v>9</v>
      </c>
      <c r="H65" s="221"/>
      <c r="I65" s="219" t="s">
        <v>9</v>
      </c>
      <c r="J65" s="220"/>
      <c r="K65"/>
      <c r="L65"/>
    </row>
    <row r="66" spans="1:19" s="1" customFormat="1" ht="12" customHeight="1">
      <c r="A66" s="248"/>
      <c r="B66" s="82"/>
      <c r="C66" s="87"/>
      <c r="D66" s="87"/>
      <c r="E66" s="83"/>
      <c r="F66" s="249"/>
      <c r="G66" s="33" t="s">
        <v>100</v>
      </c>
      <c r="H66" s="33" t="s">
        <v>99</v>
      </c>
      <c r="I66" s="190" t="s">
        <v>97</v>
      </c>
      <c r="J66" s="110" t="s">
        <v>98</v>
      </c>
      <c r="K66"/>
      <c r="L66"/>
      <c r="M66"/>
      <c r="N66"/>
      <c r="O66"/>
      <c r="P66"/>
      <c r="Q66"/>
      <c r="R66"/>
      <c r="S66"/>
    </row>
    <row r="67" spans="1:10" ht="12" customHeight="1">
      <c r="A67" s="10">
        <v>1</v>
      </c>
      <c r="B67" s="91" t="s">
        <v>10</v>
      </c>
      <c r="C67" s="92"/>
      <c r="D67" s="92"/>
      <c r="E67" s="93"/>
      <c r="F67" s="20">
        <v>50</v>
      </c>
      <c r="G67" s="4">
        <v>150</v>
      </c>
      <c r="H67" s="126">
        <f>G67*F67</f>
        <v>7500</v>
      </c>
      <c r="I67" s="191">
        <f>(G67/27)</f>
        <v>5.555555555555555</v>
      </c>
      <c r="J67" s="111">
        <f>(H67/27)</f>
        <v>277.77777777777777</v>
      </c>
    </row>
    <row r="68" spans="1:10" ht="11.25" customHeight="1">
      <c r="A68" s="147">
        <v>2</v>
      </c>
      <c r="B68" s="89" t="s">
        <v>85</v>
      </c>
      <c r="C68" s="97"/>
      <c r="D68" s="97"/>
      <c r="E68" s="90"/>
      <c r="F68" s="90">
        <v>50</v>
      </c>
      <c r="G68" s="98">
        <v>50</v>
      </c>
      <c r="H68" s="126">
        <f>G68*F68</f>
        <v>2500</v>
      </c>
      <c r="I68" s="191">
        <f>(G68/27)</f>
        <v>1.8518518518518519</v>
      </c>
      <c r="J68" s="111">
        <f>(H68/27)</f>
        <v>92.5925925925926</v>
      </c>
    </row>
    <row r="69" spans="1:12" ht="13.5" customHeight="1" thickBot="1">
      <c r="A69" s="21"/>
      <c r="B69" s="94" t="s">
        <v>11</v>
      </c>
      <c r="C69" s="95"/>
      <c r="D69" s="95"/>
      <c r="E69" s="96"/>
      <c r="F69" s="23">
        <f>SUM(F67:F68)</f>
        <v>100</v>
      </c>
      <c r="G69" s="34"/>
      <c r="H69" s="34">
        <f>SUM(H67:H68)</f>
        <v>10000</v>
      </c>
      <c r="I69" s="192"/>
      <c r="J69" s="144">
        <f>SUM(J67:J68)</f>
        <v>370.3703703703704</v>
      </c>
      <c r="K69" s="1"/>
      <c r="L69" s="1"/>
    </row>
    <row r="70" spans="1:12" ht="12" customHeight="1">
      <c r="A70" s="6"/>
      <c r="B70" s="6"/>
      <c r="C70" s="6"/>
      <c r="D70" s="6"/>
      <c r="E70" s="6"/>
      <c r="F70" s="6"/>
      <c r="G70" s="6"/>
      <c r="H70" s="6"/>
      <c r="J70" s="6"/>
      <c r="K70" s="1"/>
      <c r="L70" s="1"/>
    </row>
    <row r="71" spans="1:12" ht="25.5" customHeight="1">
      <c r="A71" s="6"/>
      <c r="B71" s="35" t="s">
        <v>86</v>
      </c>
      <c r="C71" s="6"/>
      <c r="D71" s="6"/>
      <c r="E71" s="6"/>
      <c r="F71" s="6"/>
      <c r="G71" s="6"/>
      <c r="H71" s="6"/>
      <c r="J71" s="7"/>
      <c r="K71" s="1"/>
      <c r="L71" s="1"/>
    </row>
    <row r="72" spans="1:17" ht="12" customHeight="1">
      <c r="A72" s="6"/>
      <c r="B72" s="6"/>
      <c r="C72" s="6"/>
      <c r="D72" s="6"/>
      <c r="E72" s="6"/>
      <c r="F72" s="6"/>
      <c r="G72" s="6"/>
      <c r="H72" s="6"/>
      <c r="J72" s="7"/>
      <c r="K72" s="1"/>
      <c r="L72" s="1"/>
      <c r="M72" s="1"/>
      <c r="N72" s="1"/>
      <c r="O72" s="1"/>
      <c r="P72" s="1"/>
      <c r="Q72" s="1"/>
    </row>
    <row r="73" spans="1:16" s="1" customFormat="1" ht="12" customHeight="1" thickBot="1">
      <c r="A73" s="7"/>
      <c r="B73" s="7" t="s">
        <v>57</v>
      </c>
      <c r="C73" s="7"/>
      <c r="D73" s="7"/>
      <c r="E73" s="7"/>
      <c r="F73" s="7" t="s">
        <v>40</v>
      </c>
      <c r="H73" s="7"/>
      <c r="I73"/>
      <c r="J73" s="7"/>
      <c r="L73"/>
      <c r="M73"/>
      <c r="N73"/>
      <c r="O73"/>
      <c r="P73"/>
    </row>
    <row r="74" spans="1:10" ht="12.75">
      <c r="A74" s="247" t="s">
        <v>2</v>
      </c>
      <c r="B74" s="225" t="s">
        <v>8</v>
      </c>
      <c r="C74" s="227"/>
      <c r="D74" s="73"/>
      <c r="E74" s="73"/>
      <c r="F74" s="73"/>
      <c r="G74" s="73"/>
      <c r="H74" s="186"/>
      <c r="J74" s="1"/>
    </row>
    <row r="75" spans="1:8" ht="15" customHeight="1">
      <c r="A75" s="248"/>
      <c r="B75" s="216"/>
      <c r="C75" s="217"/>
      <c r="D75" s="36" t="s">
        <v>17</v>
      </c>
      <c r="E75" s="36" t="s">
        <v>41</v>
      </c>
      <c r="F75" s="36" t="s">
        <v>112</v>
      </c>
      <c r="G75" s="36" t="s">
        <v>42</v>
      </c>
      <c r="H75" s="187" t="s">
        <v>113</v>
      </c>
    </row>
    <row r="76" spans="1:13" ht="15.75" customHeight="1">
      <c r="A76" s="10">
        <v>1</v>
      </c>
      <c r="B76" s="222" t="s">
        <v>153</v>
      </c>
      <c r="C76" s="224"/>
      <c r="D76" s="99">
        <v>0.26</v>
      </c>
      <c r="E76" s="106">
        <v>2800</v>
      </c>
      <c r="F76" s="108">
        <f>(E76/27)</f>
        <v>103.70370370370371</v>
      </c>
      <c r="G76" s="37">
        <f>D76*E76</f>
        <v>728</v>
      </c>
      <c r="H76" s="169">
        <f>(G76/27)</f>
        <v>26.962962962962962</v>
      </c>
      <c r="M76" s="1"/>
    </row>
    <row r="77" spans="1:12" s="1" customFormat="1" ht="12.75">
      <c r="A77" s="10">
        <v>2</v>
      </c>
      <c r="B77" s="222" t="s">
        <v>15</v>
      </c>
      <c r="C77" s="224"/>
      <c r="D77" s="99">
        <v>0.0923</v>
      </c>
      <c r="E77" s="202">
        <v>30</v>
      </c>
      <c r="F77" s="108">
        <f>(E77/27)</f>
        <v>1.1111111111111112</v>
      </c>
      <c r="G77" s="37">
        <f>D77*E77</f>
        <v>2.7689999999999997</v>
      </c>
      <c r="H77" s="169">
        <f>(G77/27)</f>
        <v>0.10255555555555554</v>
      </c>
      <c r="I77"/>
      <c r="J77"/>
      <c r="K77"/>
      <c r="L77"/>
    </row>
    <row r="78" spans="1:13" s="1" customFormat="1" ht="12" customHeight="1">
      <c r="A78" s="10">
        <v>3</v>
      </c>
      <c r="B78" s="222" t="s">
        <v>14</v>
      </c>
      <c r="C78" s="224"/>
      <c r="D78" s="99">
        <v>1.1</v>
      </c>
      <c r="E78" s="106">
        <v>200</v>
      </c>
      <c r="F78" s="108">
        <f>(E78/27)</f>
        <v>7.407407407407407</v>
      </c>
      <c r="G78" s="37">
        <f>D78*E78</f>
        <v>220.00000000000003</v>
      </c>
      <c r="H78" s="169">
        <f>(G78/27)</f>
        <v>8.148148148148149</v>
      </c>
      <c r="I78"/>
      <c r="J78"/>
      <c r="K78"/>
      <c r="L78"/>
      <c r="M78" s="2"/>
    </row>
    <row r="79" spans="1:13" s="2" customFormat="1" ht="12" customHeight="1">
      <c r="A79" s="10">
        <v>4</v>
      </c>
      <c r="B79" s="222" t="s">
        <v>175</v>
      </c>
      <c r="C79" s="224"/>
      <c r="D79" s="99">
        <v>0.15</v>
      </c>
      <c r="E79" s="106">
        <v>1117</v>
      </c>
      <c r="F79" s="108">
        <f>(E79/27)</f>
        <v>41.370370370370374</v>
      </c>
      <c r="G79" s="37">
        <f>D79*E79</f>
        <v>167.54999999999998</v>
      </c>
      <c r="H79" s="169">
        <f>(G79/27)</f>
        <v>6.205555555555555</v>
      </c>
      <c r="I79"/>
      <c r="J79" s="1"/>
      <c r="K79" s="1"/>
      <c r="L79" s="1"/>
      <c r="M79"/>
    </row>
    <row r="80" spans="1:10" ht="12" customHeight="1">
      <c r="A80" s="12">
        <v>5</v>
      </c>
      <c r="B80" s="153" t="s">
        <v>126</v>
      </c>
      <c r="C80" s="153"/>
      <c r="D80" s="153" t="s">
        <v>129</v>
      </c>
      <c r="E80" s="71">
        <v>50</v>
      </c>
      <c r="F80" s="108">
        <f>(E80/27)</f>
        <v>1.8518518518518519</v>
      </c>
      <c r="G80" s="188">
        <v>4.82</v>
      </c>
      <c r="H80" s="169">
        <f>(G80/27)</f>
        <v>0.17851851851851852</v>
      </c>
      <c r="J80" s="1"/>
    </row>
    <row r="81" spans="1:9" ht="12" customHeight="1" thickBot="1">
      <c r="A81" s="21"/>
      <c r="B81" s="234" t="s">
        <v>82</v>
      </c>
      <c r="C81" s="236"/>
      <c r="D81" s="102">
        <v>1.6023</v>
      </c>
      <c r="E81" s="23"/>
      <c r="F81" s="23"/>
      <c r="G81" s="189">
        <f>SUM(G76:G80)</f>
        <v>1123.139</v>
      </c>
      <c r="H81" s="170">
        <f>SUM(H76:H80)</f>
        <v>41.59774074074074</v>
      </c>
      <c r="I81" s="1"/>
    </row>
    <row r="82" spans="1:9" ht="18.75" customHeight="1">
      <c r="A82" s="6"/>
      <c r="B82" s="6"/>
      <c r="C82" s="6"/>
      <c r="D82" s="6"/>
      <c r="E82" s="6"/>
      <c r="F82" s="6"/>
      <c r="G82" s="6"/>
      <c r="H82" s="6"/>
      <c r="I82" s="6"/>
    </row>
    <row r="83" spans="1:12" ht="12" customHeight="1" thickBot="1">
      <c r="A83" s="7"/>
      <c r="B83" s="7" t="s">
        <v>43</v>
      </c>
      <c r="C83" s="7"/>
      <c r="D83" s="7"/>
      <c r="E83" s="7"/>
      <c r="F83" s="7"/>
      <c r="G83" s="7" t="s">
        <v>47</v>
      </c>
      <c r="H83" s="7"/>
      <c r="I83" s="7"/>
      <c r="J83" s="6"/>
      <c r="K83" s="1"/>
      <c r="L83" s="1"/>
    </row>
    <row r="84" spans="1:12" ht="12" customHeight="1">
      <c r="A84" s="143" t="s">
        <v>2</v>
      </c>
      <c r="B84" s="231" t="s">
        <v>45</v>
      </c>
      <c r="C84" s="233"/>
      <c r="D84" s="73" t="s">
        <v>46</v>
      </c>
      <c r="E84" s="73" t="s">
        <v>93</v>
      </c>
      <c r="F84" s="105" t="s">
        <v>104</v>
      </c>
      <c r="G84" s="105" t="s">
        <v>110</v>
      </c>
      <c r="H84" s="105" t="s">
        <v>137</v>
      </c>
      <c r="I84" s="128" t="s">
        <v>138</v>
      </c>
      <c r="K84" s="1"/>
      <c r="L84" s="1"/>
    </row>
    <row r="85" spans="1:18" ht="12" customHeight="1">
      <c r="A85" s="10">
        <v>1</v>
      </c>
      <c r="B85" s="222" t="s">
        <v>16</v>
      </c>
      <c r="C85" s="224"/>
      <c r="D85" s="71">
        <f>I47*E17*E28</f>
        <v>748.4399999999999</v>
      </c>
      <c r="E85" s="108">
        <f aca="true" t="shared" si="1" ref="E85:E91">(D85/27)</f>
        <v>27.72</v>
      </c>
      <c r="F85" s="106">
        <f>D85/E17</f>
        <v>34.019999999999996</v>
      </c>
      <c r="G85" s="108">
        <f aca="true" t="shared" si="2" ref="G85:G91">(F85/27)</f>
        <v>1.2599999999999998</v>
      </c>
      <c r="H85" s="71">
        <f>F85/E14</f>
        <v>4.859999999999999</v>
      </c>
      <c r="I85" s="169">
        <f aca="true" t="shared" si="3" ref="I85:I91">(H85/27)</f>
        <v>0.17999999999999997</v>
      </c>
      <c r="J85" s="1"/>
      <c r="K85" s="2"/>
      <c r="L85" s="2"/>
      <c r="M85" s="1"/>
      <c r="N85" s="1"/>
      <c r="O85" s="1"/>
      <c r="P85" s="1"/>
      <c r="Q85" s="1"/>
      <c r="R85" s="1"/>
    </row>
    <row r="86" spans="1:18" s="1" customFormat="1" ht="12" customHeight="1">
      <c r="A86" s="10">
        <v>2</v>
      </c>
      <c r="B86" s="222" t="s">
        <v>44</v>
      </c>
      <c r="C86" s="224"/>
      <c r="D86" s="71">
        <f>H62</f>
        <v>20000</v>
      </c>
      <c r="E86" s="108">
        <f t="shared" si="1"/>
        <v>740.7407407407408</v>
      </c>
      <c r="F86" s="106">
        <f>D86/E17</f>
        <v>909.0909090909091</v>
      </c>
      <c r="G86" s="108">
        <f t="shared" si="2"/>
        <v>33.67003367003367</v>
      </c>
      <c r="H86" s="71">
        <f>F86/E14</f>
        <v>129.8701298701299</v>
      </c>
      <c r="I86" s="169">
        <f t="shared" si="3"/>
        <v>4.810004810004811</v>
      </c>
      <c r="K86"/>
      <c r="L86"/>
      <c r="M86"/>
      <c r="N86"/>
      <c r="O86"/>
      <c r="P86"/>
      <c r="Q86"/>
      <c r="R86"/>
    </row>
    <row r="87" spans="1:17" ht="12.75" customHeight="1">
      <c r="A87" s="10">
        <v>3</v>
      </c>
      <c r="B87" s="266" t="s">
        <v>89</v>
      </c>
      <c r="C87" s="267"/>
      <c r="D87" s="71">
        <f>D86*0.26</f>
        <v>5200</v>
      </c>
      <c r="E87" s="108">
        <f t="shared" si="1"/>
        <v>192.59259259259258</v>
      </c>
      <c r="F87" s="106">
        <f>D87/E17</f>
        <v>236.36363636363637</v>
      </c>
      <c r="G87" s="108">
        <f t="shared" si="2"/>
        <v>8.754208754208754</v>
      </c>
      <c r="H87" s="71">
        <f>F87/E14</f>
        <v>33.76623376623377</v>
      </c>
      <c r="I87" s="169">
        <f t="shared" si="3"/>
        <v>1.2506012506012507</v>
      </c>
      <c r="J87" s="2"/>
      <c r="M87" s="1"/>
      <c r="N87" s="1"/>
      <c r="O87" s="1"/>
      <c r="P87" s="1"/>
      <c r="Q87" s="1"/>
    </row>
    <row r="88" spans="1:12" s="1" customFormat="1" ht="12.75">
      <c r="A88" s="10">
        <v>4</v>
      </c>
      <c r="B88" s="222" t="s">
        <v>9</v>
      </c>
      <c r="C88" s="224"/>
      <c r="D88" s="71">
        <f>H69</f>
        <v>10000</v>
      </c>
      <c r="E88" s="108">
        <f t="shared" si="1"/>
        <v>370.3703703703704</v>
      </c>
      <c r="F88" s="106">
        <f>D88/E17</f>
        <v>454.54545454545456</v>
      </c>
      <c r="G88" s="108">
        <f t="shared" si="2"/>
        <v>16.835016835016834</v>
      </c>
      <c r="H88" s="71">
        <f>F88/E14</f>
        <v>64.93506493506494</v>
      </c>
      <c r="I88" s="169">
        <f t="shared" si="3"/>
        <v>2.4050024050024055</v>
      </c>
      <c r="J88"/>
      <c r="K88"/>
      <c r="L88"/>
    </row>
    <row r="89" spans="1:18" s="1" customFormat="1" ht="12" customHeight="1">
      <c r="A89" s="10">
        <v>5</v>
      </c>
      <c r="B89" s="222" t="s">
        <v>23</v>
      </c>
      <c r="C89" s="224"/>
      <c r="D89" s="71">
        <f>K37/12</f>
        <v>224</v>
      </c>
      <c r="E89" s="108">
        <f t="shared" si="1"/>
        <v>8.296296296296296</v>
      </c>
      <c r="F89" s="106">
        <f>D89/E17</f>
        <v>10.181818181818182</v>
      </c>
      <c r="G89" s="108">
        <f t="shared" si="2"/>
        <v>0.3771043771043771</v>
      </c>
      <c r="H89" s="71">
        <f>F89/E14</f>
        <v>1.4545454545454546</v>
      </c>
      <c r="I89" s="169">
        <f t="shared" si="3"/>
        <v>0.05387205387205388</v>
      </c>
      <c r="J89"/>
      <c r="K89"/>
      <c r="L89"/>
      <c r="M89"/>
      <c r="N89"/>
      <c r="O89"/>
      <c r="P89"/>
      <c r="Q89"/>
      <c r="R89"/>
    </row>
    <row r="90" spans="1:9" ht="12" customHeight="1">
      <c r="A90" s="10">
        <v>6</v>
      </c>
      <c r="B90" s="222" t="s">
        <v>65</v>
      </c>
      <c r="C90" s="224"/>
      <c r="D90" s="71">
        <v>10000</v>
      </c>
      <c r="E90" s="108">
        <f t="shared" si="1"/>
        <v>370.3703703703704</v>
      </c>
      <c r="F90" s="106">
        <f>D90/E17</f>
        <v>454.54545454545456</v>
      </c>
      <c r="G90" s="108">
        <f t="shared" si="2"/>
        <v>16.835016835016834</v>
      </c>
      <c r="H90" s="71">
        <f>F90/E14</f>
        <v>64.93506493506494</v>
      </c>
      <c r="I90" s="169">
        <f t="shared" si="3"/>
        <v>2.4050024050024055</v>
      </c>
    </row>
    <row r="91" spans="1:9" ht="12" customHeight="1">
      <c r="A91" s="10">
        <v>7</v>
      </c>
      <c r="B91" s="222" t="s">
        <v>87</v>
      </c>
      <c r="C91" s="224"/>
      <c r="D91" s="71">
        <v>5000</v>
      </c>
      <c r="E91" s="108">
        <f t="shared" si="1"/>
        <v>185.1851851851852</v>
      </c>
      <c r="F91" s="106">
        <f>D91/E17</f>
        <v>227.27272727272728</v>
      </c>
      <c r="G91" s="108">
        <f t="shared" si="2"/>
        <v>8.417508417508417</v>
      </c>
      <c r="H91" s="71">
        <f>F91/E14</f>
        <v>32.46753246753247</v>
      </c>
      <c r="I91" s="169">
        <f t="shared" si="3"/>
        <v>1.2025012025012027</v>
      </c>
    </row>
    <row r="92" spans="1:12" ht="12" customHeight="1" thickBot="1">
      <c r="A92" s="21"/>
      <c r="B92" s="234" t="s">
        <v>24</v>
      </c>
      <c r="C92" s="236"/>
      <c r="D92" s="74">
        <f>SUM(D85:D91)</f>
        <v>51172.44</v>
      </c>
      <c r="E92" s="129">
        <f>SUM(E85:E91)</f>
        <v>1895.2755555555557</v>
      </c>
      <c r="F92" s="130"/>
      <c r="G92" s="74"/>
      <c r="H92" s="74">
        <f>SUM(H85:H91)</f>
        <v>332.28857142857146</v>
      </c>
      <c r="I92" s="170">
        <f>SUM(I85:I91)</f>
        <v>12.30698412698413</v>
      </c>
      <c r="K92" s="1"/>
      <c r="L92" s="1"/>
    </row>
    <row r="93" spans="1:10" ht="12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2" ht="12" customHeight="1" thickBot="1">
      <c r="A94" s="7"/>
      <c r="B94" s="7" t="s">
        <v>90</v>
      </c>
      <c r="C94" s="7"/>
      <c r="D94" s="7"/>
      <c r="E94" s="7"/>
      <c r="F94" s="7"/>
      <c r="G94" s="7" t="s">
        <v>48</v>
      </c>
      <c r="H94" s="7"/>
      <c r="I94" s="7"/>
      <c r="J94" s="6"/>
      <c r="K94" s="1"/>
      <c r="L94" s="1"/>
    </row>
    <row r="95" spans="1:12" ht="12" customHeight="1">
      <c r="A95" s="7"/>
      <c r="B95" s="131" t="s">
        <v>94</v>
      </c>
      <c r="C95" s="114" t="s">
        <v>95</v>
      </c>
      <c r="D95" s="7"/>
      <c r="E95" s="7"/>
      <c r="F95" s="7"/>
      <c r="G95" s="7"/>
      <c r="H95" s="7"/>
      <c r="I95" s="6"/>
      <c r="J95" s="7"/>
      <c r="K95" s="1"/>
      <c r="L95" s="1"/>
    </row>
    <row r="96" spans="1:17" ht="12" customHeight="1" thickBot="1">
      <c r="A96" s="6"/>
      <c r="B96" s="139">
        <f>G81+H92</f>
        <v>1455.4275714285714</v>
      </c>
      <c r="C96" s="113">
        <f>(B96/27)</f>
        <v>53.904724867724866</v>
      </c>
      <c r="D96" s="6"/>
      <c r="E96" s="6"/>
      <c r="F96" s="6"/>
      <c r="G96" s="6"/>
      <c r="H96" s="6"/>
      <c r="I96" s="7"/>
      <c r="J96" s="1"/>
      <c r="M96" s="1"/>
      <c r="N96" s="1"/>
      <c r="O96" s="1"/>
      <c r="P96" s="1"/>
      <c r="Q96" s="1"/>
    </row>
    <row r="97" spans="1:17" s="1" customFormat="1" ht="12" customHeight="1" thickBot="1">
      <c r="A97" s="6"/>
      <c r="B97" s="38"/>
      <c r="C97" s="38"/>
      <c r="D97" s="6"/>
      <c r="E97" s="6"/>
      <c r="F97" s="6"/>
      <c r="G97" s="6"/>
      <c r="H97" s="6"/>
      <c r="I97" s="6"/>
      <c r="K97"/>
      <c r="L97"/>
      <c r="M97"/>
      <c r="N97"/>
      <c r="O97"/>
      <c r="P97"/>
      <c r="Q97"/>
    </row>
    <row r="98" spans="1:17" ht="12.75" customHeight="1">
      <c r="A98" s="143" t="s">
        <v>2</v>
      </c>
      <c r="B98" s="231" t="s">
        <v>51</v>
      </c>
      <c r="C98" s="232"/>
      <c r="D98" s="233"/>
      <c r="E98" s="73" t="s">
        <v>105</v>
      </c>
      <c r="F98" s="178" t="s">
        <v>96</v>
      </c>
      <c r="G98" s="7"/>
      <c r="H98" s="7"/>
      <c r="I98" s="6"/>
      <c r="J98" s="7"/>
      <c r="M98" s="1"/>
      <c r="N98" s="1"/>
      <c r="O98" s="1"/>
      <c r="P98" s="1"/>
      <c r="Q98" s="1"/>
    </row>
    <row r="99" spans="1:12" s="1" customFormat="1" ht="12.75">
      <c r="A99" s="10">
        <v>1</v>
      </c>
      <c r="B99" s="19" t="s">
        <v>111</v>
      </c>
      <c r="C99" s="19"/>
      <c r="D99" s="19"/>
      <c r="E99" s="100">
        <f>B96</f>
        <v>1455.4275714285714</v>
      </c>
      <c r="F99" s="179">
        <f>(E99/27)</f>
        <v>53.904724867724866</v>
      </c>
      <c r="G99" s="6"/>
      <c r="H99" s="6"/>
      <c r="I99" s="6"/>
      <c r="J99"/>
      <c r="K99"/>
      <c r="L99"/>
    </row>
    <row r="100" spans="1:18" s="1" customFormat="1" ht="12" customHeight="1">
      <c r="A100" s="10">
        <v>2</v>
      </c>
      <c r="B100" s="19" t="s">
        <v>115</v>
      </c>
      <c r="C100" s="19"/>
      <c r="D100" s="19"/>
      <c r="E100" s="182">
        <v>1775</v>
      </c>
      <c r="F100" s="180">
        <f>(E100/27)</f>
        <v>65.74074074074075</v>
      </c>
      <c r="G100" s="6"/>
      <c r="H100" s="6"/>
      <c r="I100" s="6"/>
      <c r="J100"/>
      <c r="K100"/>
      <c r="L100"/>
      <c r="M100"/>
      <c r="N100"/>
      <c r="O100"/>
      <c r="P100"/>
      <c r="Q100"/>
      <c r="R100"/>
    </row>
    <row r="101" spans="1:9" ht="12" customHeight="1">
      <c r="A101" s="10">
        <v>3</v>
      </c>
      <c r="B101" s="222" t="s">
        <v>116</v>
      </c>
      <c r="C101" s="223"/>
      <c r="D101" s="224"/>
      <c r="E101" s="183">
        <f>(E100-E99)*0.15</f>
        <v>47.935864285714295</v>
      </c>
      <c r="F101" s="179">
        <f>(E101/27)</f>
        <v>1.7754023809523813</v>
      </c>
      <c r="G101" s="6"/>
      <c r="H101" s="6"/>
      <c r="I101" s="6"/>
    </row>
    <row r="102" spans="1:18" ht="12.75" customHeight="1">
      <c r="A102" s="39">
        <v>4</v>
      </c>
      <c r="B102" s="240" t="s">
        <v>49</v>
      </c>
      <c r="C102" s="241"/>
      <c r="D102" s="242"/>
      <c r="E102" s="184">
        <f>E103/E99*100</f>
        <v>18.66369509676734</v>
      </c>
      <c r="F102" s="181">
        <f>F103/F99*100</f>
        <v>18.663695096767338</v>
      </c>
      <c r="G102" s="6"/>
      <c r="H102" s="6"/>
      <c r="I102" s="6"/>
      <c r="M102" s="1"/>
      <c r="N102" s="1"/>
      <c r="O102" s="1"/>
      <c r="P102" s="1"/>
      <c r="Q102" s="1"/>
      <c r="R102" s="1"/>
    </row>
    <row r="103" spans="1:18" s="1" customFormat="1" ht="12" customHeight="1">
      <c r="A103" s="10">
        <v>5</v>
      </c>
      <c r="B103" s="19" t="s">
        <v>139</v>
      </c>
      <c r="C103" s="19"/>
      <c r="D103" s="19"/>
      <c r="E103" s="100">
        <f>E100-E101-E99</f>
        <v>271.63656428571426</v>
      </c>
      <c r="F103" s="179">
        <f>(E103/27)</f>
        <v>10.06061349206349</v>
      </c>
      <c r="G103" s="6"/>
      <c r="H103" s="6"/>
      <c r="I103" s="6"/>
      <c r="J103"/>
      <c r="M103"/>
      <c r="N103"/>
      <c r="O103"/>
      <c r="P103"/>
      <c r="Q103"/>
      <c r="R103"/>
    </row>
    <row r="104" spans="1:9" ht="12" customHeight="1">
      <c r="A104" s="10">
        <v>6</v>
      </c>
      <c r="B104" s="19" t="s">
        <v>117</v>
      </c>
      <c r="C104" s="19"/>
      <c r="D104" s="19"/>
      <c r="E104" s="100">
        <f>E103*E14</f>
        <v>1901.4559499999998</v>
      </c>
      <c r="F104" s="179">
        <f>(E104/27)</f>
        <v>70.42429444444444</v>
      </c>
      <c r="G104" s="7"/>
      <c r="H104" s="7"/>
      <c r="I104" s="6"/>
    </row>
    <row r="105" spans="1:12" ht="12" customHeight="1" thickBot="1">
      <c r="A105" s="21">
        <v>7</v>
      </c>
      <c r="B105" s="22" t="s">
        <v>50</v>
      </c>
      <c r="C105" s="22"/>
      <c r="D105" s="22"/>
      <c r="E105" s="40">
        <f>H37/E104</f>
        <v>14.136535742518781</v>
      </c>
      <c r="F105" s="196">
        <f>I37/F104</f>
        <v>14.136535742518781</v>
      </c>
      <c r="G105" s="6"/>
      <c r="H105" s="6"/>
      <c r="I105" s="7"/>
      <c r="J105" s="1"/>
      <c r="K105" s="1"/>
      <c r="L105" s="1"/>
    </row>
    <row r="106" spans="6:12" ht="12" customHeight="1">
      <c r="F106" s="6"/>
      <c r="G106" s="6"/>
      <c r="H106" s="6"/>
      <c r="I106" s="6"/>
      <c r="K106" s="1"/>
      <c r="L106" s="1"/>
    </row>
    <row r="107" spans="2:10" ht="12" customHeight="1">
      <c r="B107" t="s">
        <v>102</v>
      </c>
      <c r="F107" s="7"/>
      <c r="G107" s="7"/>
      <c r="H107" s="7"/>
      <c r="I107" s="7"/>
      <c r="J107" s="1"/>
    </row>
    <row r="108" spans="10:18" ht="12" customHeight="1">
      <c r="J108" s="1"/>
      <c r="M108" s="1"/>
      <c r="N108" s="1"/>
      <c r="O108" s="1"/>
      <c r="P108" s="1"/>
      <c r="Q108" s="1"/>
      <c r="R108" s="1"/>
    </row>
    <row r="109" spans="1:18" s="1" customFormat="1" ht="12" customHeight="1">
      <c r="A109"/>
      <c r="B109"/>
      <c r="C109"/>
      <c r="D109"/>
      <c r="E109"/>
      <c r="F109"/>
      <c r="G109"/>
      <c r="H109"/>
      <c r="I109"/>
      <c r="J109" s="7"/>
      <c r="M109"/>
      <c r="N109"/>
      <c r="O109"/>
      <c r="P109"/>
      <c r="Q109"/>
      <c r="R109"/>
    </row>
    <row r="110" spans="3:10" ht="12" customHeight="1">
      <c r="C110" s="41"/>
      <c r="J110" s="6"/>
    </row>
    <row r="111" spans="10:18" ht="12" customHeight="1">
      <c r="J111" s="6"/>
      <c r="M111" s="1"/>
      <c r="N111" s="1"/>
      <c r="O111" s="1"/>
      <c r="P111" s="1"/>
      <c r="Q111" s="1"/>
      <c r="R111" s="1"/>
    </row>
    <row r="112" spans="1:18" s="1" customFormat="1" ht="12" customHeight="1">
      <c r="A112"/>
      <c r="B112"/>
      <c r="C112" s="41"/>
      <c r="D112"/>
      <c r="E112"/>
      <c r="F112"/>
      <c r="G112"/>
      <c r="H112"/>
      <c r="I112"/>
      <c r="J112" s="7"/>
      <c r="K112"/>
      <c r="L112"/>
      <c r="M112"/>
      <c r="N112"/>
      <c r="O112"/>
      <c r="P112"/>
      <c r="Q112"/>
      <c r="R112"/>
    </row>
    <row r="113" ht="12.75">
      <c r="J113" s="6"/>
    </row>
    <row r="114" ht="12.75">
      <c r="J114" s="6"/>
    </row>
    <row r="115" spans="10:12" ht="12.75">
      <c r="J115" s="6"/>
      <c r="K115" s="1"/>
      <c r="L115" s="1"/>
    </row>
    <row r="116" ht="12.75">
      <c r="J116" s="6"/>
    </row>
    <row r="117" ht="12.75">
      <c r="J117" s="6"/>
    </row>
    <row r="118" spans="10:12" ht="12.75">
      <c r="J118" s="7"/>
      <c r="K118" s="1"/>
      <c r="L118" s="1"/>
    </row>
    <row r="119" ht="12.75">
      <c r="J119" s="6"/>
    </row>
    <row r="120" ht="12.75">
      <c r="J120" s="6"/>
    </row>
    <row r="121" ht="12.75">
      <c r="J121" s="7"/>
    </row>
  </sheetData>
  <mergeCells count="58"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A32:A33"/>
    <mergeCell ref="B32:D33"/>
    <mergeCell ref="E32:E33"/>
    <mergeCell ref="G32:G33"/>
    <mergeCell ref="H32:H33"/>
    <mergeCell ref="J32:K32"/>
    <mergeCell ref="B34:D34"/>
    <mergeCell ref="B35:D35"/>
    <mergeCell ref="B36:D36"/>
    <mergeCell ref="B37:D37"/>
    <mergeCell ref="B42:D42"/>
    <mergeCell ref="B43:D43"/>
    <mergeCell ref="B44:D44"/>
    <mergeCell ref="B45:D45"/>
    <mergeCell ref="B46:D46"/>
    <mergeCell ref="B50:C50"/>
    <mergeCell ref="B51:C51"/>
    <mergeCell ref="B52:C52"/>
    <mergeCell ref="B53:C53"/>
    <mergeCell ref="B54:C54"/>
    <mergeCell ref="B56:C56"/>
    <mergeCell ref="A65:A66"/>
    <mergeCell ref="F65:F66"/>
    <mergeCell ref="G65:H65"/>
    <mergeCell ref="I65:J65"/>
    <mergeCell ref="A74:A75"/>
    <mergeCell ref="B74:C75"/>
    <mergeCell ref="B76:C76"/>
    <mergeCell ref="B77:C77"/>
    <mergeCell ref="B78:C78"/>
    <mergeCell ref="B79:C79"/>
    <mergeCell ref="B81:C8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8:D98"/>
    <mergeCell ref="B101:D101"/>
    <mergeCell ref="B102:D10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1"/>
  <sheetViews>
    <sheetView workbookViewId="0" topLeftCell="A1">
      <selection activeCell="E10" sqref="E10"/>
    </sheetView>
  </sheetViews>
  <sheetFormatPr defaultColWidth="9.00390625" defaultRowHeight="12.75"/>
  <cols>
    <col min="1" max="1" width="3.75390625" style="0" customWidth="1"/>
    <col min="2" max="2" width="12.00390625" style="0" customWidth="1"/>
    <col min="3" max="3" width="10.125" style="0" customWidth="1"/>
    <col min="4" max="4" width="13.75390625" style="0" customWidth="1"/>
    <col min="5" max="5" width="12.875" style="0" customWidth="1"/>
    <col min="6" max="6" width="13.00390625" style="0" customWidth="1"/>
    <col min="7" max="7" width="12.375" style="0" customWidth="1"/>
    <col min="8" max="8" width="13.25390625" style="0" customWidth="1"/>
    <col min="9" max="9" width="10.875" style="0" customWidth="1"/>
    <col min="10" max="10" width="11.125" style="0" customWidth="1"/>
    <col min="11" max="11" width="15.125" style="0" customWidth="1"/>
  </cols>
  <sheetData>
    <row r="1" spans="1:9" ht="12" customHeight="1">
      <c r="A1" s="204"/>
      <c r="B1" s="51"/>
      <c r="C1" s="52"/>
      <c r="D1" s="53"/>
      <c r="E1" s="75"/>
      <c r="F1" s="76"/>
      <c r="G1" s="76"/>
      <c r="H1" s="76"/>
      <c r="I1" s="77"/>
    </row>
    <row r="2" spans="1:9" ht="12" customHeight="1">
      <c r="A2" s="204"/>
      <c r="B2" s="43"/>
      <c r="C2" s="44"/>
      <c r="D2" s="45"/>
      <c r="E2" s="204" t="s">
        <v>147</v>
      </c>
      <c r="F2" s="59"/>
      <c r="G2" s="59"/>
      <c r="H2" s="59"/>
      <c r="I2" s="77"/>
    </row>
    <row r="3" spans="1:9" ht="12" customHeight="1">
      <c r="A3" s="204"/>
      <c r="B3" s="46"/>
      <c r="C3" s="44"/>
      <c r="D3" s="45"/>
      <c r="E3" s="204" t="s">
        <v>148</v>
      </c>
      <c r="F3" s="59"/>
      <c r="G3" s="59"/>
      <c r="H3" s="59"/>
      <c r="I3" s="78"/>
    </row>
    <row r="4" spans="1:9" ht="12" customHeight="1">
      <c r="A4" s="204"/>
      <c r="B4" s="47"/>
      <c r="C4" s="48"/>
      <c r="D4" s="45"/>
      <c r="E4" s="204" t="s">
        <v>149</v>
      </c>
      <c r="F4" s="79"/>
      <c r="G4" s="79"/>
      <c r="H4" s="79"/>
      <c r="I4" s="77"/>
    </row>
    <row r="5" spans="1:9" ht="12" customHeight="1">
      <c r="A5" s="55"/>
      <c r="B5" s="49"/>
      <c r="C5" s="48"/>
      <c r="D5" s="45"/>
      <c r="E5" s="204" t="s">
        <v>162</v>
      </c>
      <c r="F5" s="79"/>
      <c r="G5" s="79"/>
      <c r="H5" s="79"/>
      <c r="I5" s="78"/>
    </row>
    <row r="6" spans="1:9" ht="12" customHeight="1">
      <c r="A6" s="56"/>
      <c r="B6" s="49"/>
      <c r="C6" s="48"/>
      <c r="D6" s="45"/>
      <c r="E6" s="75"/>
      <c r="F6" s="79"/>
      <c r="G6" s="79"/>
      <c r="H6" s="79"/>
      <c r="I6" s="78"/>
    </row>
    <row r="7" spans="1:9" ht="12" customHeight="1" thickBot="1">
      <c r="A7" s="60"/>
      <c r="B7" s="57"/>
      <c r="C7" s="58"/>
      <c r="D7" s="58"/>
      <c r="E7" s="75"/>
      <c r="F7" s="80"/>
      <c r="G7" s="80"/>
      <c r="H7" s="81"/>
      <c r="I7" s="78"/>
    </row>
    <row r="8" spans="1:10" ht="43.5" customHeight="1">
      <c r="A8" s="6"/>
      <c r="B8" s="6"/>
      <c r="C8" s="6"/>
      <c r="D8" s="6"/>
      <c r="E8" s="42" t="s">
        <v>0</v>
      </c>
      <c r="F8" s="6"/>
      <c r="G8" s="6"/>
      <c r="H8" s="6"/>
      <c r="I8" s="6"/>
      <c r="J8" s="6"/>
    </row>
    <row r="9" spans="1:10" s="1" customFormat="1" ht="12.75">
      <c r="A9" s="7"/>
      <c r="B9" s="7"/>
      <c r="C9" s="7"/>
      <c r="D9" s="7"/>
      <c r="E9" s="8" t="s">
        <v>178</v>
      </c>
      <c r="F9" s="7"/>
      <c r="G9" s="7"/>
      <c r="H9" s="7"/>
      <c r="I9" s="7"/>
      <c r="J9" s="7"/>
    </row>
    <row r="10" spans="1:10" s="1" customFormat="1" ht="12.75">
      <c r="A10" s="7"/>
      <c r="B10" s="7"/>
      <c r="C10" s="7"/>
      <c r="D10" s="7"/>
      <c r="E10" s="8" t="s">
        <v>163</v>
      </c>
      <c r="F10" s="7"/>
      <c r="G10" s="7"/>
      <c r="H10" s="7"/>
      <c r="I10" s="7"/>
      <c r="J10" s="7"/>
    </row>
    <row r="11" spans="1:10" s="1" customFormat="1" ht="46.5" customHeight="1" thickBot="1">
      <c r="A11" s="7"/>
      <c r="B11" s="7" t="s">
        <v>36</v>
      </c>
      <c r="C11" s="7"/>
      <c r="D11" s="7"/>
      <c r="F11" s="7"/>
      <c r="G11" s="7" t="s">
        <v>28</v>
      </c>
      <c r="H11" s="7"/>
      <c r="I11" s="7"/>
      <c r="J11" s="7"/>
    </row>
    <row r="12" spans="1:10" ht="12" customHeight="1">
      <c r="A12" s="142" t="s">
        <v>2</v>
      </c>
      <c r="B12" s="211" t="s">
        <v>37</v>
      </c>
      <c r="C12" s="212"/>
      <c r="D12" s="213"/>
      <c r="E12" s="218" t="s">
        <v>165</v>
      </c>
      <c r="F12" s="206"/>
      <c r="G12" s="207"/>
      <c r="H12" s="6"/>
      <c r="I12" s="6"/>
      <c r="J12" s="6"/>
    </row>
    <row r="13" spans="1:10" ht="12" customHeight="1">
      <c r="A13" s="9">
        <v>1</v>
      </c>
      <c r="B13" s="208" t="s">
        <v>67</v>
      </c>
      <c r="C13" s="209"/>
      <c r="D13" s="210"/>
      <c r="E13" s="254">
        <v>71</v>
      </c>
      <c r="F13" s="255"/>
      <c r="G13" s="256"/>
      <c r="H13" s="6"/>
      <c r="I13" s="6"/>
      <c r="J13" s="6"/>
    </row>
    <row r="14" spans="1:10" ht="12" customHeight="1">
      <c r="A14" s="9">
        <v>2</v>
      </c>
      <c r="B14" s="208" t="s">
        <v>68</v>
      </c>
      <c r="C14" s="209"/>
      <c r="D14" s="210"/>
      <c r="E14" s="257">
        <v>7</v>
      </c>
      <c r="F14" s="258"/>
      <c r="G14" s="259"/>
      <c r="H14" s="6"/>
      <c r="I14" s="6"/>
      <c r="J14" s="6"/>
    </row>
    <row r="15" spans="1:10" ht="12" customHeight="1">
      <c r="A15" s="10">
        <v>3</v>
      </c>
      <c r="B15" s="208" t="s">
        <v>53</v>
      </c>
      <c r="C15" s="209"/>
      <c r="D15" s="210"/>
      <c r="E15" s="250">
        <f>E13*E14</f>
        <v>497</v>
      </c>
      <c r="F15" s="250"/>
      <c r="G15" s="251"/>
      <c r="H15" s="6"/>
      <c r="I15" s="6"/>
      <c r="J15" s="6"/>
    </row>
    <row r="16" spans="1:10" ht="12" customHeight="1">
      <c r="A16" s="10">
        <v>4</v>
      </c>
      <c r="B16" s="208" t="s">
        <v>167</v>
      </c>
      <c r="C16" s="209"/>
      <c r="D16" s="210"/>
      <c r="E16" s="252">
        <v>1450</v>
      </c>
      <c r="F16" s="252"/>
      <c r="G16" s="253"/>
      <c r="H16" s="6"/>
      <c r="I16" s="6"/>
      <c r="J16" s="6"/>
    </row>
    <row r="17" spans="1:10" ht="12" customHeight="1">
      <c r="A17" s="12">
        <v>5</v>
      </c>
      <c r="B17" s="208" t="s">
        <v>52</v>
      </c>
      <c r="C17" s="209"/>
      <c r="D17" s="210"/>
      <c r="E17" s="254">
        <v>22</v>
      </c>
      <c r="F17" s="255"/>
      <c r="G17" s="256"/>
      <c r="H17" s="6"/>
      <c r="I17" s="6"/>
      <c r="J17" s="6"/>
    </row>
    <row r="18" spans="1:10" ht="12" customHeight="1" thickBot="1">
      <c r="A18" s="13">
        <v>6</v>
      </c>
      <c r="B18" s="260" t="s">
        <v>54</v>
      </c>
      <c r="C18" s="261"/>
      <c r="D18" s="262"/>
      <c r="E18" s="263">
        <v>5</v>
      </c>
      <c r="F18" s="264"/>
      <c r="G18" s="265"/>
      <c r="H18" s="6"/>
      <c r="I18" s="6"/>
      <c r="J18" s="6"/>
    </row>
    <row r="19" spans="1:10" s="1" customFormat="1" ht="22.5" customHeight="1" thickBot="1">
      <c r="A19" s="7"/>
      <c r="B19" s="7" t="s">
        <v>55</v>
      </c>
      <c r="C19" s="7"/>
      <c r="D19" s="7"/>
      <c r="E19" s="7"/>
      <c r="F19" s="7"/>
      <c r="G19" s="7" t="s">
        <v>35</v>
      </c>
      <c r="H19" s="7"/>
      <c r="I19" s="7"/>
      <c r="J19" s="7"/>
    </row>
    <row r="20" spans="1:7" s="1" customFormat="1" ht="13.5" thickBot="1">
      <c r="A20" s="171" t="s">
        <v>2</v>
      </c>
      <c r="B20" s="62" t="s">
        <v>8</v>
      </c>
      <c r="C20" s="62"/>
      <c r="D20" s="62" t="s">
        <v>73</v>
      </c>
      <c r="E20" s="107" t="s">
        <v>103</v>
      </c>
      <c r="F20" s="201" t="s">
        <v>92</v>
      </c>
      <c r="G20" s="7"/>
    </row>
    <row r="21" spans="1:6" s="6" customFormat="1" ht="12.75">
      <c r="A21" s="9">
        <v>1</v>
      </c>
      <c r="B21" s="16" t="s">
        <v>59</v>
      </c>
      <c r="C21" s="16"/>
      <c r="D21" s="16" t="s">
        <v>56</v>
      </c>
      <c r="E21" s="172">
        <v>0</v>
      </c>
      <c r="F21" s="197">
        <f aca="true" t="shared" si="0" ref="F21:F27">(E21/27)</f>
        <v>0</v>
      </c>
    </row>
    <row r="22" spans="1:6" s="6" customFormat="1" ht="12.75">
      <c r="A22" s="9">
        <v>2</v>
      </c>
      <c r="B22" s="16" t="s">
        <v>70</v>
      </c>
      <c r="C22" s="16"/>
      <c r="D22" s="16" t="s">
        <v>56</v>
      </c>
      <c r="E22" s="173">
        <v>9900</v>
      </c>
      <c r="F22" s="111">
        <f t="shared" si="0"/>
        <v>366.6666666666667</v>
      </c>
    </row>
    <row r="23" spans="1:6" s="6" customFormat="1" ht="12.75">
      <c r="A23" s="9">
        <v>3</v>
      </c>
      <c r="B23" s="16" t="s">
        <v>164</v>
      </c>
      <c r="C23" s="16"/>
      <c r="D23" s="16" t="s">
        <v>56</v>
      </c>
      <c r="E23" s="173">
        <v>16980</v>
      </c>
      <c r="F23" s="111">
        <f t="shared" si="0"/>
        <v>628.8888888888889</v>
      </c>
    </row>
    <row r="24" spans="1:6" ht="12.75">
      <c r="A24" s="10">
        <v>4</v>
      </c>
      <c r="B24" s="65" t="s">
        <v>15</v>
      </c>
      <c r="C24" s="67"/>
      <c r="D24" s="20" t="s">
        <v>18</v>
      </c>
      <c r="E24" s="174">
        <v>30</v>
      </c>
      <c r="F24" s="111">
        <f t="shared" si="0"/>
        <v>1.1111111111111112</v>
      </c>
    </row>
    <row r="25" spans="1:7" ht="12.75">
      <c r="A25" s="10">
        <v>5</v>
      </c>
      <c r="B25" s="20" t="s">
        <v>153</v>
      </c>
      <c r="C25" s="20"/>
      <c r="D25" s="20" t="s">
        <v>17</v>
      </c>
      <c r="E25" s="173">
        <v>2500</v>
      </c>
      <c r="F25" s="111">
        <f t="shared" si="0"/>
        <v>92.5925925925926</v>
      </c>
      <c r="G25" s="6"/>
    </row>
    <row r="26" spans="1:7" ht="12.75">
      <c r="A26" s="10">
        <v>6</v>
      </c>
      <c r="B26" s="20" t="s">
        <v>76</v>
      </c>
      <c r="C26" s="20"/>
      <c r="D26" s="20" t="s">
        <v>17</v>
      </c>
      <c r="E26" s="173">
        <v>200</v>
      </c>
      <c r="F26" s="111">
        <f t="shared" si="0"/>
        <v>7.407407407407407</v>
      </c>
      <c r="G26" s="6"/>
    </row>
    <row r="27" spans="1:7" ht="12.75">
      <c r="A27" s="10">
        <v>7</v>
      </c>
      <c r="B27" s="20" t="s">
        <v>166</v>
      </c>
      <c r="C27" s="20"/>
      <c r="D27" s="20" t="s">
        <v>17</v>
      </c>
      <c r="E27" s="173">
        <v>0</v>
      </c>
      <c r="F27" s="111">
        <f t="shared" si="0"/>
        <v>0</v>
      </c>
      <c r="G27" s="6"/>
    </row>
    <row r="28" spans="1:12" s="1" customFormat="1" ht="12.75">
      <c r="A28" s="10">
        <v>8</v>
      </c>
      <c r="B28" s="20" t="s">
        <v>16</v>
      </c>
      <c r="C28" s="20"/>
      <c r="D28" s="20" t="s">
        <v>19</v>
      </c>
      <c r="E28" s="203">
        <v>1.4</v>
      </c>
      <c r="F28" s="111">
        <f>(E28/27)</f>
        <v>0.05185185185185185</v>
      </c>
      <c r="G28" s="6"/>
      <c r="H28"/>
      <c r="I28"/>
      <c r="J28"/>
      <c r="K28"/>
      <c r="L28"/>
    </row>
    <row r="29" spans="1:12" s="3" customFormat="1" ht="12.75">
      <c r="A29" s="10">
        <v>9</v>
      </c>
      <c r="B29" s="20" t="s">
        <v>126</v>
      </c>
      <c r="C29" s="20"/>
      <c r="D29" s="153" t="s">
        <v>127</v>
      </c>
      <c r="E29" s="203">
        <v>50</v>
      </c>
      <c r="F29" s="155">
        <f>(E29/27)</f>
        <v>1.8518518518518519</v>
      </c>
      <c r="G29" s="6"/>
      <c r="H29"/>
      <c r="I29"/>
      <c r="J29"/>
      <c r="K29"/>
      <c r="L29"/>
    </row>
    <row r="30" spans="1:12" ht="4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1"/>
      <c r="L30" s="1"/>
    </row>
    <row r="31" spans="1:12" ht="13.5" customHeight="1" thickBot="1">
      <c r="A31" s="7"/>
      <c r="B31" s="7" t="s">
        <v>21</v>
      </c>
      <c r="C31" s="7"/>
      <c r="D31" s="7"/>
      <c r="E31" s="7"/>
      <c r="F31" s="7"/>
      <c r="G31" s="7" t="s">
        <v>38</v>
      </c>
      <c r="H31" s="7"/>
      <c r="I31" s="7"/>
      <c r="J31" s="7"/>
      <c r="K31" s="3"/>
      <c r="L31" s="3"/>
    </row>
    <row r="32" spans="1:12" ht="12.75">
      <c r="A32" s="214" t="s">
        <v>2</v>
      </c>
      <c r="B32" s="225" t="s">
        <v>8</v>
      </c>
      <c r="C32" s="226"/>
      <c r="D32" s="227"/>
      <c r="E32" s="245" t="s">
        <v>106</v>
      </c>
      <c r="F32" s="27" t="s">
        <v>92</v>
      </c>
      <c r="G32" s="245" t="s">
        <v>22</v>
      </c>
      <c r="H32" s="245" t="s">
        <v>118</v>
      </c>
      <c r="I32" s="27" t="s">
        <v>119</v>
      </c>
      <c r="J32" s="243" t="s">
        <v>27</v>
      </c>
      <c r="K32" s="244"/>
      <c r="L32" s="28"/>
    </row>
    <row r="33" spans="1:12" ht="13.5" thickBot="1">
      <c r="A33" s="215"/>
      <c r="B33" s="228"/>
      <c r="C33" s="229"/>
      <c r="D33" s="230"/>
      <c r="E33" s="246"/>
      <c r="F33" s="104"/>
      <c r="G33" s="246"/>
      <c r="H33" s="246"/>
      <c r="I33" s="104"/>
      <c r="J33" s="14" t="s">
        <v>25</v>
      </c>
      <c r="K33" s="109" t="s">
        <v>26</v>
      </c>
      <c r="L33" s="198" t="s">
        <v>96</v>
      </c>
    </row>
    <row r="34" spans="1:12" ht="12.75">
      <c r="A34" s="9">
        <v>1</v>
      </c>
      <c r="B34" s="237" t="s">
        <v>60</v>
      </c>
      <c r="C34" s="238"/>
      <c r="D34" s="239"/>
      <c r="E34" s="117">
        <f>E21</f>
        <v>0</v>
      </c>
      <c r="F34" s="108">
        <f>(E34/27)</f>
        <v>0</v>
      </c>
      <c r="G34" s="15">
        <v>1</v>
      </c>
      <c r="H34" s="119">
        <f>G34*E34</f>
        <v>0</v>
      </c>
      <c r="I34" s="108">
        <f>(H34/27)</f>
        <v>0</v>
      </c>
      <c r="J34" s="17">
        <v>10</v>
      </c>
      <c r="K34" s="121">
        <f>H34*J34/100</f>
        <v>0</v>
      </c>
      <c r="L34" s="197">
        <f>(K34/27)</f>
        <v>0</v>
      </c>
    </row>
    <row r="35" spans="1:12" ht="12.75">
      <c r="A35" s="10">
        <v>2</v>
      </c>
      <c r="B35" s="222" t="s">
        <v>70</v>
      </c>
      <c r="C35" s="223"/>
      <c r="D35" s="224"/>
      <c r="E35" s="118">
        <f>E22</f>
        <v>9900</v>
      </c>
      <c r="F35" s="108">
        <f>(E35/27)</f>
        <v>366.6666666666667</v>
      </c>
      <c r="G35" s="5">
        <v>1</v>
      </c>
      <c r="H35" s="100">
        <f>G35*E35</f>
        <v>9900</v>
      </c>
      <c r="I35" s="108">
        <f>(H35/27)</f>
        <v>366.6666666666667</v>
      </c>
      <c r="J35" s="11">
        <v>10</v>
      </c>
      <c r="K35" s="121">
        <f>H35*J35/100</f>
        <v>990</v>
      </c>
      <c r="L35" s="111">
        <f>(K35/27)</f>
        <v>36.666666666666664</v>
      </c>
    </row>
    <row r="36" spans="1:12" ht="12.75">
      <c r="A36" s="10">
        <v>3</v>
      </c>
      <c r="B36" s="222" t="s">
        <v>164</v>
      </c>
      <c r="C36" s="223"/>
      <c r="D36" s="224"/>
      <c r="E36" s="118">
        <f>E23</f>
        <v>16980</v>
      </c>
      <c r="F36" s="108">
        <f>(E36/27)</f>
        <v>628.8888888888889</v>
      </c>
      <c r="G36" s="5">
        <v>1</v>
      </c>
      <c r="H36" s="100">
        <f>G36*E36</f>
        <v>16980</v>
      </c>
      <c r="I36" s="108">
        <f>(H36/27)</f>
        <v>628.8888888888889</v>
      </c>
      <c r="J36" s="11">
        <v>10</v>
      </c>
      <c r="K36" s="121">
        <f>H36*J36/100</f>
        <v>1698</v>
      </c>
      <c r="L36" s="111">
        <f>(K36/27)</f>
        <v>62.888888888888886</v>
      </c>
    </row>
    <row r="37" spans="1:12" s="1" customFormat="1" ht="13.5" thickBot="1">
      <c r="A37" s="21"/>
      <c r="B37" s="234" t="s">
        <v>24</v>
      </c>
      <c r="C37" s="235"/>
      <c r="D37" s="236"/>
      <c r="E37" s="23"/>
      <c r="F37" s="23"/>
      <c r="G37" s="23"/>
      <c r="H37" s="120">
        <f>SUM(H34:H36)</f>
        <v>26880</v>
      </c>
      <c r="I37" s="123">
        <f>SUM(I34:I36)</f>
        <v>995.5555555555557</v>
      </c>
      <c r="J37" s="24"/>
      <c r="K37" s="122">
        <f>SUM(K34:K36)</f>
        <v>2688</v>
      </c>
      <c r="L37" s="112">
        <f>SUM(L34:L36)</f>
        <v>99.55555555555554</v>
      </c>
    </row>
    <row r="38" spans="1:12" s="1" customFormat="1" ht="4.5" customHeight="1">
      <c r="A38" s="133"/>
      <c r="B38" s="134"/>
      <c r="C38" s="134"/>
      <c r="D38" s="134"/>
      <c r="E38" s="133"/>
      <c r="F38" s="133"/>
      <c r="G38" s="133"/>
      <c r="H38" s="135"/>
      <c r="I38" s="136"/>
      <c r="J38" s="137"/>
      <c r="K38" s="138"/>
      <c r="L38" s="132"/>
    </row>
    <row r="39" spans="1:12" ht="1.5" customHeight="1" hidden="1">
      <c r="A39" s="133"/>
      <c r="B39" s="134"/>
      <c r="C39" s="134"/>
      <c r="D39" s="134"/>
      <c r="E39" s="133"/>
      <c r="F39" s="133"/>
      <c r="G39" s="133"/>
      <c r="H39" s="135"/>
      <c r="I39" s="136"/>
      <c r="J39" s="137"/>
      <c r="K39" s="138"/>
      <c r="L39" s="136"/>
    </row>
    <row r="40" spans="1:10" ht="12.75" hidden="1">
      <c r="A40" s="6"/>
      <c r="B40" s="6"/>
      <c r="C40" s="6"/>
      <c r="D40" s="6"/>
      <c r="E40" s="6"/>
      <c r="F40" s="6"/>
      <c r="G40" s="6"/>
      <c r="H40" s="6"/>
      <c r="I40" s="6"/>
      <c r="J40" s="18"/>
    </row>
    <row r="41" spans="1:10" ht="30.75" customHeight="1" thickBot="1">
      <c r="A41" s="7"/>
      <c r="B41" s="7" t="s">
        <v>39</v>
      </c>
      <c r="C41" s="7"/>
      <c r="D41" s="7"/>
      <c r="E41" s="7"/>
      <c r="F41" s="7"/>
      <c r="G41" s="7" t="s">
        <v>20</v>
      </c>
      <c r="H41" s="7"/>
      <c r="I41" s="7"/>
      <c r="J41" s="18"/>
    </row>
    <row r="42" spans="1:10" ht="12.75">
      <c r="A42" s="143" t="s">
        <v>2</v>
      </c>
      <c r="B42" s="231" t="s">
        <v>29</v>
      </c>
      <c r="C42" s="232"/>
      <c r="D42" s="233"/>
      <c r="E42" s="27" t="s">
        <v>30</v>
      </c>
      <c r="F42" s="27" t="s">
        <v>22</v>
      </c>
      <c r="G42" s="27" t="s">
        <v>31</v>
      </c>
      <c r="H42" s="27" t="s">
        <v>34</v>
      </c>
      <c r="I42" s="28" t="s">
        <v>33</v>
      </c>
      <c r="J42" s="18"/>
    </row>
    <row r="43" spans="1:12" ht="12.75">
      <c r="A43" s="10">
        <v>1</v>
      </c>
      <c r="B43" s="222" t="s">
        <v>164</v>
      </c>
      <c r="C43" s="223"/>
      <c r="D43" s="224"/>
      <c r="E43" s="20">
        <v>0.75</v>
      </c>
      <c r="F43" s="20">
        <f>G36</f>
        <v>1</v>
      </c>
      <c r="G43" s="20">
        <f>F43*E43</f>
        <v>0.75</v>
      </c>
      <c r="H43" s="20">
        <v>8</v>
      </c>
      <c r="I43" s="29">
        <f>H43*G43</f>
        <v>6</v>
      </c>
      <c r="J43" s="18"/>
      <c r="K43" s="1"/>
      <c r="L43" s="1"/>
    </row>
    <row r="44" spans="1:10" ht="12.75">
      <c r="A44" s="10">
        <v>2</v>
      </c>
      <c r="B44" s="222" t="s">
        <v>70</v>
      </c>
      <c r="C44" s="223"/>
      <c r="D44" s="224"/>
      <c r="E44" s="20">
        <v>0.35</v>
      </c>
      <c r="F44" s="20">
        <v>1</v>
      </c>
      <c r="G44" s="20">
        <f>F44*E44</f>
        <v>0.35</v>
      </c>
      <c r="H44" s="20">
        <v>2</v>
      </c>
      <c r="I44" s="29">
        <f>H44*G44</f>
        <v>0.7</v>
      </c>
      <c r="J44" s="25"/>
    </row>
    <row r="45" spans="1:10" s="1" customFormat="1" ht="12.75">
      <c r="A45" s="10">
        <v>3</v>
      </c>
      <c r="B45" s="222" t="s">
        <v>32</v>
      </c>
      <c r="C45" s="223"/>
      <c r="D45" s="224"/>
      <c r="E45" s="20">
        <v>0.06</v>
      </c>
      <c r="F45" s="20">
        <v>20</v>
      </c>
      <c r="G45" s="20">
        <f>F45*E45</f>
        <v>1.2</v>
      </c>
      <c r="H45" s="20">
        <v>8</v>
      </c>
      <c r="I45" s="29">
        <f>H45*G45</f>
        <v>9.6</v>
      </c>
      <c r="J45" s="6"/>
    </row>
    <row r="46" spans="1:12" ht="12.75">
      <c r="A46" s="10">
        <v>4</v>
      </c>
      <c r="B46" s="222" t="s">
        <v>61</v>
      </c>
      <c r="C46" s="223"/>
      <c r="D46" s="224"/>
      <c r="E46" s="20">
        <v>1</v>
      </c>
      <c r="F46" s="20">
        <v>1</v>
      </c>
      <c r="G46" s="20">
        <f>F46*E46</f>
        <v>1</v>
      </c>
      <c r="H46" s="20">
        <v>8</v>
      </c>
      <c r="I46" s="29">
        <f>H46*G46</f>
        <v>8</v>
      </c>
      <c r="J46" s="7"/>
      <c r="K46" s="1"/>
      <c r="L46" s="1"/>
    </row>
    <row r="47" spans="1:12" s="1" customFormat="1" ht="13.5" thickBot="1">
      <c r="A47" s="21"/>
      <c r="B47" s="68" t="s">
        <v>24</v>
      </c>
      <c r="C47" s="69"/>
      <c r="D47" s="69"/>
      <c r="E47" s="69"/>
      <c r="F47" s="69"/>
      <c r="G47" s="69"/>
      <c r="H47" s="70"/>
      <c r="I47" s="30">
        <f>SUM(I43:I46)</f>
        <v>24.3</v>
      </c>
      <c r="J47" s="7"/>
      <c r="K47"/>
      <c r="L47"/>
    </row>
    <row r="48" spans="1:12" s="1" customFormat="1" ht="12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/>
      <c r="L48"/>
    </row>
    <row r="49" spans="1:10" ht="12" customHeight="1" thickBot="1">
      <c r="A49" s="7"/>
      <c r="B49" s="7" t="s">
        <v>77</v>
      </c>
      <c r="C49" s="7"/>
      <c r="D49" s="7"/>
      <c r="E49" s="7"/>
      <c r="F49" s="7"/>
      <c r="G49" s="7" t="s">
        <v>4</v>
      </c>
      <c r="H49" s="7"/>
      <c r="I49" s="7"/>
      <c r="J49" s="6"/>
    </row>
    <row r="50" spans="1:10" ht="12" customHeight="1">
      <c r="A50" s="143" t="s">
        <v>2</v>
      </c>
      <c r="B50" s="231" t="s">
        <v>8</v>
      </c>
      <c r="C50" s="233"/>
      <c r="D50" s="28" t="s">
        <v>22</v>
      </c>
      <c r="E50" s="7"/>
      <c r="F50" s="7"/>
      <c r="G50" s="7"/>
      <c r="H50" s="7"/>
      <c r="I50" s="6"/>
      <c r="J50" s="6"/>
    </row>
    <row r="51" spans="1:9" ht="12" customHeight="1">
      <c r="A51" s="10">
        <v>1</v>
      </c>
      <c r="B51" s="222" t="s">
        <v>13</v>
      </c>
      <c r="C51" s="224"/>
      <c r="D51" s="29" t="s">
        <v>168</v>
      </c>
      <c r="E51" s="6"/>
      <c r="F51" s="6"/>
      <c r="G51" s="6"/>
      <c r="H51" s="6"/>
      <c r="I51" s="6"/>
    </row>
    <row r="52" spans="1:12" ht="12" customHeight="1">
      <c r="A52" s="10">
        <v>2</v>
      </c>
      <c r="B52" s="222" t="s">
        <v>15</v>
      </c>
      <c r="C52" s="224"/>
      <c r="D52" s="29" t="s">
        <v>155</v>
      </c>
      <c r="E52" s="6"/>
      <c r="F52" s="6"/>
      <c r="G52" s="6"/>
      <c r="H52" s="6"/>
      <c r="I52" s="6"/>
      <c r="L52" s="1"/>
    </row>
    <row r="53" spans="1:11" ht="12" customHeight="1">
      <c r="A53" s="10">
        <v>3</v>
      </c>
      <c r="B53" s="222" t="s">
        <v>14</v>
      </c>
      <c r="C53" s="224"/>
      <c r="D53" s="29" t="s">
        <v>169</v>
      </c>
      <c r="E53" s="6"/>
      <c r="F53" s="6"/>
      <c r="G53" s="6"/>
      <c r="H53" s="6"/>
      <c r="I53" s="7"/>
      <c r="K53" s="1"/>
    </row>
    <row r="54" spans="1:18" ht="12" customHeight="1">
      <c r="A54" s="10">
        <v>4</v>
      </c>
      <c r="B54" s="222" t="s">
        <v>166</v>
      </c>
      <c r="C54" s="224"/>
      <c r="D54" s="29" t="s">
        <v>170</v>
      </c>
      <c r="E54" s="6"/>
      <c r="F54" s="6"/>
      <c r="G54" s="6"/>
      <c r="H54" s="6"/>
      <c r="I54" s="7"/>
      <c r="J54" s="1"/>
      <c r="K54" s="1"/>
      <c r="M54" s="1"/>
      <c r="N54" s="1"/>
      <c r="O54" s="1"/>
      <c r="P54" s="1"/>
      <c r="Q54" s="1"/>
      <c r="R54" s="1"/>
    </row>
    <row r="55" spans="1:18" s="1" customFormat="1" ht="12" customHeight="1">
      <c r="A55" s="12">
        <v>5</v>
      </c>
      <c r="B55" s="153" t="s">
        <v>126</v>
      </c>
      <c r="C55" s="153"/>
      <c r="D55" s="193" t="s">
        <v>129</v>
      </c>
      <c r="E55" s="7"/>
      <c r="F55" s="7"/>
      <c r="G55" s="7"/>
      <c r="H55" s="7"/>
      <c r="I55" s="6"/>
      <c r="K55"/>
      <c r="L55"/>
      <c r="M55"/>
      <c r="N55"/>
      <c r="O55"/>
      <c r="P55"/>
      <c r="Q55"/>
      <c r="R55"/>
    </row>
    <row r="56" spans="1:18" ht="13.5" thickBot="1">
      <c r="A56" s="21"/>
      <c r="B56" s="234" t="s">
        <v>82</v>
      </c>
      <c r="C56" s="236"/>
      <c r="D56" s="205" t="s">
        <v>171</v>
      </c>
      <c r="E56" s="7"/>
      <c r="F56" s="7"/>
      <c r="G56" s="7"/>
      <c r="H56" s="7"/>
      <c r="I56" s="6"/>
      <c r="J56" s="1"/>
      <c r="M56" s="1"/>
      <c r="N56" s="1"/>
      <c r="O56" s="1"/>
      <c r="P56" s="1"/>
      <c r="Q56" s="1"/>
      <c r="R56" s="1"/>
    </row>
    <row r="57" spans="1:12" s="1" customFormat="1" ht="12.75">
      <c r="A57" s="6"/>
      <c r="B57" s="6"/>
      <c r="C57" s="6"/>
      <c r="E57" s="6"/>
      <c r="F57" s="6"/>
      <c r="G57" s="6"/>
      <c r="H57" s="6"/>
      <c r="I57" s="6"/>
      <c r="J57"/>
      <c r="K57"/>
      <c r="L57"/>
    </row>
    <row r="58" spans="1:18" s="1" customFormat="1" ht="12" customHeight="1" thickBot="1">
      <c r="A58" s="7"/>
      <c r="B58" s="31" t="s">
        <v>7</v>
      </c>
      <c r="C58" s="31"/>
      <c r="D58" s="31"/>
      <c r="E58" s="31"/>
      <c r="F58" s="7"/>
      <c r="G58" s="7" t="s">
        <v>5</v>
      </c>
      <c r="H58" s="7"/>
      <c r="I58" s="7"/>
      <c r="J58" s="6"/>
      <c r="K58"/>
      <c r="L58"/>
      <c r="M58"/>
      <c r="N58"/>
      <c r="O58"/>
      <c r="P58"/>
      <c r="Q58"/>
      <c r="R58"/>
    </row>
    <row r="59" spans="1:10" ht="12" customHeight="1">
      <c r="A59" s="143" t="s">
        <v>2</v>
      </c>
      <c r="B59" s="84" t="s">
        <v>3</v>
      </c>
      <c r="C59" s="85"/>
      <c r="D59" s="85"/>
      <c r="E59" s="86"/>
      <c r="F59" s="73" t="s">
        <v>109</v>
      </c>
      <c r="G59" s="73" t="s">
        <v>108</v>
      </c>
      <c r="H59" s="73" t="s">
        <v>107</v>
      </c>
      <c r="I59" s="178" t="s">
        <v>120</v>
      </c>
      <c r="J59" s="6"/>
    </row>
    <row r="60" spans="1:10" ht="12" customHeight="1">
      <c r="A60" s="10">
        <v>1</v>
      </c>
      <c r="B60" s="65" t="s">
        <v>63</v>
      </c>
      <c r="C60" s="66"/>
      <c r="D60" s="66"/>
      <c r="E60" s="67"/>
      <c r="F60" s="20">
        <v>1</v>
      </c>
      <c r="G60" s="103">
        <v>10000</v>
      </c>
      <c r="H60" s="100">
        <f>F60*G60</f>
        <v>10000</v>
      </c>
      <c r="I60" s="169">
        <f>(H60/27)</f>
        <v>370.3703703703704</v>
      </c>
      <c r="J60" s="6"/>
    </row>
    <row r="61" spans="1:12" ht="12" customHeight="1">
      <c r="A61" s="10">
        <v>2</v>
      </c>
      <c r="B61" s="65" t="s">
        <v>64</v>
      </c>
      <c r="C61" s="66"/>
      <c r="D61" s="66"/>
      <c r="E61" s="67"/>
      <c r="F61" s="20">
        <v>1</v>
      </c>
      <c r="G61" s="103">
        <v>10000</v>
      </c>
      <c r="H61" s="100">
        <f>F61*G61</f>
        <v>10000</v>
      </c>
      <c r="I61" s="169">
        <f>(H61/27)</f>
        <v>370.3703703703704</v>
      </c>
      <c r="J61" s="7"/>
      <c r="K61" s="1"/>
      <c r="L61" s="1"/>
    </row>
    <row r="62" spans="1:18" ht="12" customHeight="1" thickBot="1">
      <c r="A62" s="21"/>
      <c r="B62" s="68" t="s">
        <v>1</v>
      </c>
      <c r="C62" s="69"/>
      <c r="D62" s="69"/>
      <c r="E62" s="70"/>
      <c r="F62" s="40">
        <f>SUM(F60:F61)</f>
        <v>2</v>
      </c>
      <c r="G62" s="23"/>
      <c r="H62" s="120">
        <f>SUM(H60:H61)</f>
        <v>20000</v>
      </c>
      <c r="I62" s="170">
        <f>(H62/27)</f>
        <v>740.7407407407408</v>
      </c>
      <c r="J62" s="6"/>
      <c r="K62" s="1"/>
      <c r="L62" s="1"/>
      <c r="M62" s="1"/>
      <c r="N62" s="1"/>
      <c r="O62" s="1"/>
      <c r="P62" s="1"/>
      <c r="Q62" s="1"/>
      <c r="R62" s="1"/>
    </row>
    <row r="63" spans="1:12" s="1" customFormat="1" ht="18.75" customHeight="1">
      <c r="A63" s="32"/>
      <c r="B63" s="31"/>
      <c r="C63" s="31"/>
      <c r="D63" s="31"/>
      <c r="E63" s="31"/>
      <c r="F63" s="32"/>
      <c r="G63" s="32"/>
      <c r="H63" s="32"/>
      <c r="I63" s="7"/>
      <c r="J63" s="7"/>
      <c r="K63"/>
      <c r="L63"/>
    </row>
    <row r="64" spans="1:12" s="1" customFormat="1" ht="13.5" thickBot="1">
      <c r="A64" s="7"/>
      <c r="B64" s="7" t="s">
        <v>6</v>
      </c>
      <c r="C64" s="7"/>
      <c r="D64" s="7"/>
      <c r="E64" s="7"/>
      <c r="F64" s="7"/>
      <c r="G64" s="7" t="s">
        <v>12</v>
      </c>
      <c r="H64" s="7"/>
      <c r="I64" s="7"/>
      <c r="J64" s="7"/>
      <c r="K64"/>
      <c r="L64"/>
    </row>
    <row r="65" spans="1:12" s="1" customFormat="1" ht="12.75">
      <c r="A65" s="247" t="s">
        <v>2</v>
      </c>
      <c r="B65" s="72" t="s">
        <v>114</v>
      </c>
      <c r="C65" s="63"/>
      <c r="D65" s="63"/>
      <c r="E65" s="64"/>
      <c r="F65" s="221" t="s">
        <v>101</v>
      </c>
      <c r="G65" s="221" t="s">
        <v>9</v>
      </c>
      <c r="H65" s="221"/>
      <c r="I65" s="219" t="s">
        <v>9</v>
      </c>
      <c r="J65" s="220"/>
      <c r="K65"/>
      <c r="L65"/>
    </row>
    <row r="66" spans="1:19" s="1" customFormat="1" ht="12" customHeight="1">
      <c r="A66" s="248"/>
      <c r="B66" s="82"/>
      <c r="C66" s="87"/>
      <c r="D66" s="87"/>
      <c r="E66" s="83"/>
      <c r="F66" s="249"/>
      <c r="G66" s="33" t="s">
        <v>100</v>
      </c>
      <c r="H66" s="33" t="s">
        <v>99</v>
      </c>
      <c r="I66" s="190" t="s">
        <v>97</v>
      </c>
      <c r="J66" s="110" t="s">
        <v>98</v>
      </c>
      <c r="K66"/>
      <c r="L66"/>
      <c r="M66"/>
      <c r="N66"/>
      <c r="O66"/>
      <c r="P66"/>
      <c r="Q66"/>
      <c r="R66"/>
      <c r="S66"/>
    </row>
    <row r="67" spans="1:10" ht="12" customHeight="1">
      <c r="A67" s="10">
        <v>1</v>
      </c>
      <c r="B67" s="91" t="s">
        <v>10</v>
      </c>
      <c r="C67" s="92"/>
      <c r="D67" s="92"/>
      <c r="E67" s="93"/>
      <c r="F67" s="20">
        <v>50</v>
      </c>
      <c r="G67" s="4">
        <v>150</v>
      </c>
      <c r="H67" s="126">
        <f>G67*F67</f>
        <v>7500</v>
      </c>
      <c r="I67" s="191">
        <f>(G67/27)</f>
        <v>5.555555555555555</v>
      </c>
      <c r="J67" s="111">
        <f>(H67/27)</f>
        <v>277.77777777777777</v>
      </c>
    </row>
    <row r="68" spans="1:10" ht="11.25" customHeight="1">
      <c r="A68" s="147">
        <v>2</v>
      </c>
      <c r="B68" s="89" t="s">
        <v>85</v>
      </c>
      <c r="C68" s="97"/>
      <c r="D68" s="97"/>
      <c r="E68" s="90"/>
      <c r="F68" s="90">
        <v>50</v>
      </c>
      <c r="G68" s="98">
        <v>50</v>
      </c>
      <c r="H68" s="126">
        <f>G68*F68</f>
        <v>2500</v>
      </c>
      <c r="I68" s="191">
        <f>(G68/27)</f>
        <v>1.8518518518518519</v>
      </c>
      <c r="J68" s="111">
        <f>(H68/27)</f>
        <v>92.5925925925926</v>
      </c>
    </row>
    <row r="69" spans="1:12" ht="13.5" customHeight="1" thickBot="1">
      <c r="A69" s="21"/>
      <c r="B69" s="94" t="s">
        <v>11</v>
      </c>
      <c r="C69" s="95"/>
      <c r="D69" s="95"/>
      <c r="E69" s="96"/>
      <c r="F69" s="23">
        <f>SUM(F67:F68)</f>
        <v>100</v>
      </c>
      <c r="G69" s="34"/>
      <c r="H69" s="34">
        <f>SUM(H67:H68)</f>
        <v>10000</v>
      </c>
      <c r="I69" s="192"/>
      <c r="J69" s="144">
        <f>SUM(J67:J68)</f>
        <v>370.3703703703704</v>
      </c>
      <c r="K69" s="1"/>
      <c r="L69" s="1"/>
    </row>
    <row r="70" spans="1:12" ht="12" customHeight="1">
      <c r="A70" s="6"/>
      <c r="B70" s="6"/>
      <c r="C70" s="6"/>
      <c r="D70" s="6"/>
      <c r="E70" s="6"/>
      <c r="F70" s="6"/>
      <c r="G70" s="6"/>
      <c r="H70" s="6"/>
      <c r="J70" s="6"/>
      <c r="K70" s="1"/>
      <c r="L70" s="1"/>
    </row>
    <row r="71" spans="1:12" ht="25.5" customHeight="1">
      <c r="A71" s="6"/>
      <c r="B71" s="35" t="s">
        <v>86</v>
      </c>
      <c r="C71" s="6"/>
      <c r="D71" s="6"/>
      <c r="E71" s="6"/>
      <c r="F71" s="6"/>
      <c r="G71" s="6"/>
      <c r="H71" s="6"/>
      <c r="J71" s="7"/>
      <c r="K71" s="1"/>
      <c r="L71" s="1"/>
    </row>
    <row r="72" spans="1:17" ht="12" customHeight="1">
      <c r="A72" s="6"/>
      <c r="B72" s="6"/>
      <c r="C72" s="6"/>
      <c r="D72" s="6"/>
      <c r="E72" s="6"/>
      <c r="F72" s="6"/>
      <c r="G72" s="6"/>
      <c r="H72" s="6"/>
      <c r="J72" s="7"/>
      <c r="K72" s="1"/>
      <c r="L72" s="1"/>
      <c r="M72" s="1"/>
      <c r="N72" s="1"/>
      <c r="O72" s="1"/>
      <c r="P72" s="1"/>
      <c r="Q72" s="1"/>
    </row>
    <row r="73" spans="1:16" s="1" customFormat="1" ht="12" customHeight="1" thickBot="1">
      <c r="A73" s="7"/>
      <c r="B73" s="7" t="s">
        <v>57</v>
      </c>
      <c r="C73" s="7"/>
      <c r="D73" s="7"/>
      <c r="E73" s="7"/>
      <c r="F73" s="7" t="s">
        <v>40</v>
      </c>
      <c r="H73" s="7"/>
      <c r="I73"/>
      <c r="J73" s="7"/>
      <c r="L73"/>
      <c r="M73"/>
      <c r="N73"/>
      <c r="O73"/>
      <c r="P73"/>
    </row>
    <row r="74" spans="1:10" ht="12.75">
      <c r="A74" s="247" t="s">
        <v>2</v>
      </c>
      <c r="B74" s="225" t="s">
        <v>8</v>
      </c>
      <c r="C74" s="227"/>
      <c r="D74" s="73"/>
      <c r="E74" s="73"/>
      <c r="F74" s="73"/>
      <c r="G74" s="73"/>
      <c r="H74" s="186"/>
      <c r="J74" s="1"/>
    </row>
    <row r="75" spans="1:8" ht="15" customHeight="1">
      <c r="A75" s="248"/>
      <c r="B75" s="216"/>
      <c r="C75" s="217"/>
      <c r="D75" s="36" t="s">
        <v>17</v>
      </c>
      <c r="E75" s="36" t="s">
        <v>41</v>
      </c>
      <c r="F75" s="36" t="s">
        <v>112</v>
      </c>
      <c r="G75" s="36" t="s">
        <v>42</v>
      </c>
      <c r="H75" s="187" t="s">
        <v>113</v>
      </c>
    </row>
    <row r="76" spans="1:13" ht="15.75" customHeight="1">
      <c r="A76" s="10">
        <v>1</v>
      </c>
      <c r="B76" s="222" t="s">
        <v>153</v>
      </c>
      <c r="C76" s="224"/>
      <c r="D76" s="99">
        <v>0.2</v>
      </c>
      <c r="E76" s="106">
        <v>2500</v>
      </c>
      <c r="F76" s="108">
        <f>(E76/27)</f>
        <v>92.5925925925926</v>
      </c>
      <c r="G76" s="37">
        <f>D76*E76</f>
        <v>500</v>
      </c>
      <c r="H76" s="169">
        <f>(G76/27)</f>
        <v>18.51851851851852</v>
      </c>
      <c r="M76" s="1"/>
    </row>
    <row r="77" spans="1:12" s="1" customFormat="1" ht="12.75">
      <c r="A77" s="10">
        <v>2</v>
      </c>
      <c r="B77" s="222" t="s">
        <v>15</v>
      </c>
      <c r="C77" s="224"/>
      <c r="D77" s="99">
        <v>0.0923</v>
      </c>
      <c r="E77" s="202">
        <v>30</v>
      </c>
      <c r="F77" s="108">
        <f>(E77/27)</f>
        <v>1.1111111111111112</v>
      </c>
      <c r="G77" s="37">
        <f>D77*E77</f>
        <v>2.7689999999999997</v>
      </c>
      <c r="H77" s="169">
        <f>(G77/27)</f>
        <v>0.10255555555555554</v>
      </c>
      <c r="I77"/>
      <c r="J77"/>
      <c r="K77"/>
      <c r="L77"/>
    </row>
    <row r="78" spans="1:13" s="1" customFormat="1" ht="12" customHeight="1">
      <c r="A78" s="10">
        <v>3</v>
      </c>
      <c r="B78" s="222" t="s">
        <v>14</v>
      </c>
      <c r="C78" s="224"/>
      <c r="D78" s="99">
        <v>0.54</v>
      </c>
      <c r="E78" s="106">
        <v>200</v>
      </c>
      <c r="F78" s="108">
        <f>(E78/27)</f>
        <v>7.407407407407407</v>
      </c>
      <c r="G78" s="37">
        <f>D78*E78</f>
        <v>108</v>
      </c>
      <c r="H78" s="169">
        <f>(G78/27)</f>
        <v>4</v>
      </c>
      <c r="I78"/>
      <c r="J78"/>
      <c r="K78"/>
      <c r="L78"/>
      <c r="M78" s="2"/>
    </row>
    <row r="79" spans="1:13" s="2" customFormat="1" ht="12" customHeight="1">
      <c r="A79" s="10">
        <v>4</v>
      </c>
      <c r="B79" s="222" t="s">
        <v>166</v>
      </c>
      <c r="C79" s="224"/>
      <c r="D79" s="99">
        <v>0.72</v>
      </c>
      <c r="E79" s="106">
        <v>0</v>
      </c>
      <c r="F79" s="108">
        <f>(E79/27)</f>
        <v>0</v>
      </c>
      <c r="G79" s="37">
        <f>D79*E79</f>
        <v>0</v>
      </c>
      <c r="H79" s="169">
        <f>(G79/27)</f>
        <v>0</v>
      </c>
      <c r="I79"/>
      <c r="J79" s="1"/>
      <c r="K79" s="1"/>
      <c r="L79" s="1"/>
      <c r="M79"/>
    </row>
    <row r="80" spans="1:10" ht="12" customHeight="1">
      <c r="A80" s="12">
        <v>5</v>
      </c>
      <c r="B80" s="153" t="s">
        <v>126</v>
      </c>
      <c r="C80" s="153"/>
      <c r="D80" s="153" t="s">
        <v>129</v>
      </c>
      <c r="E80" s="71">
        <v>50</v>
      </c>
      <c r="F80" s="108">
        <f>(E80/27)</f>
        <v>1.8518518518518519</v>
      </c>
      <c r="G80" s="188">
        <v>4.82</v>
      </c>
      <c r="H80" s="169">
        <f>(G80/27)</f>
        <v>0.17851851851851852</v>
      </c>
      <c r="J80" s="1"/>
    </row>
    <row r="81" spans="1:9" ht="12" customHeight="1" thickBot="1">
      <c r="A81" s="21"/>
      <c r="B81" s="234" t="s">
        <v>82</v>
      </c>
      <c r="C81" s="236"/>
      <c r="D81" s="102">
        <v>1.5523</v>
      </c>
      <c r="E81" s="23"/>
      <c r="F81" s="23"/>
      <c r="G81" s="189">
        <f>SUM(G76:G80)</f>
        <v>615.589</v>
      </c>
      <c r="H81" s="170">
        <f>SUM(H76:H80)</f>
        <v>22.799592592592592</v>
      </c>
      <c r="I81" s="1"/>
    </row>
    <row r="82" spans="1:9" ht="18.75" customHeight="1">
      <c r="A82" s="6"/>
      <c r="B82" s="6"/>
      <c r="C82" s="6"/>
      <c r="D82" s="6"/>
      <c r="E82" s="6"/>
      <c r="F82" s="6"/>
      <c r="G82" s="6"/>
      <c r="H82" s="6"/>
      <c r="I82" s="6"/>
    </row>
    <row r="83" spans="1:12" ht="12" customHeight="1" thickBot="1">
      <c r="A83" s="7"/>
      <c r="B83" s="7" t="s">
        <v>43</v>
      </c>
      <c r="C83" s="7"/>
      <c r="D83" s="7"/>
      <c r="E83" s="7"/>
      <c r="F83" s="7"/>
      <c r="G83" s="7" t="s">
        <v>47</v>
      </c>
      <c r="H83" s="7"/>
      <c r="I83" s="7"/>
      <c r="J83" s="6"/>
      <c r="K83" s="1"/>
      <c r="L83" s="1"/>
    </row>
    <row r="84" spans="1:12" ht="12" customHeight="1">
      <c r="A84" s="143" t="s">
        <v>2</v>
      </c>
      <c r="B84" s="231" t="s">
        <v>45</v>
      </c>
      <c r="C84" s="233"/>
      <c r="D84" s="73" t="s">
        <v>46</v>
      </c>
      <c r="E84" s="73" t="s">
        <v>93</v>
      </c>
      <c r="F84" s="105" t="s">
        <v>104</v>
      </c>
      <c r="G84" s="105" t="s">
        <v>110</v>
      </c>
      <c r="H84" s="105" t="s">
        <v>137</v>
      </c>
      <c r="I84" s="128" t="s">
        <v>138</v>
      </c>
      <c r="K84" s="1"/>
      <c r="L84" s="1"/>
    </row>
    <row r="85" spans="1:18" ht="12" customHeight="1">
      <c r="A85" s="10">
        <v>1</v>
      </c>
      <c r="B85" s="222" t="s">
        <v>16</v>
      </c>
      <c r="C85" s="224"/>
      <c r="D85" s="71">
        <f>I47*E17*E28</f>
        <v>748.4399999999999</v>
      </c>
      <c r="E85" s="108">
        <f aca="true" t="shared" si="1" ref="E85:E91">(D85/27)</f>
        <v>27.72</v>
      </c>
      <c r="F85" s="106">
        <f>D85/E17</f>
        <v>34.019999999999996</v>
      </c>
      <c r="G85" s="108">
        <f aca="true" t="shared" si="2" ref="G85:G91">(F85/27)</f>
        <v>1.2599999999999998</v>
      </c>
      <c r="H85" s="71">
        <f>F85/E14</f>
        <v>4.859999999999999</v>
      </c>
      <c r="I85" s="169">
        <f aca="true" t="shared" si="3" ref="I85:I91">(H85/27)</f>
        <v>0.17999999999999997</v>
      </c>
      <c r="J85" s="1"/>
      <c r="K85" s="2"/>
      <c r="L85" s="2"/>
      <c r="M85" s="1"/>
      <c r="N85" s="1"/>
      <c r="O85" s="1"/>
      <c r="P85" s="1"/>
      <c r="Q85" s="1"/>
      <c r="R85" s="1"/>
    </row>
    <row r="86" spans="1:18" s="1" customFormat="1" ht="12" customHeight="1">
      <c r="A86" s="10">
        <v>2</v>
      </c>
      <c r="B86" s="222" t="s">
        <v>44</v>
      </c>
      <c r="C86" s="224"/>
      <c r="D86" s="71">
        <f>H62</f>
        <v>20000</v>
      </c>
      <c r="E86" s="108">
        <f t="shared" si="1"/>
        <v>740.7407407407408</v>
      </c>
      <c r="F86" s="106">
        <f>D86/E17</f>
        <v>909.0909090909091</v>
      </c>
      <c r="G86" s="108">
        <f t="shared" si="2"/>
        <v>33.67003367003367</v>
      </c>
      <c r="H86" s="71">
        <f>F86/E14</f>
        <v>129.8701298701299</v>
      </c>
      <c r="I86" s="169">
        <f t="shared" si="3"/>
        <v>4.810004810004811</v>
      </c>
      <c r="K86"/>
      <c r="L86"/>
      <c r="M86"/>
      <c r="N86"/>
      <c r="O86"/>
      <c r="P86"/>
      <c r="Q86"/>
      <c r="R86"/>
    </row>
    <row r="87" spans="1:17" ht="12.75" customHeight="1">
      <c r="A87" s="10">
        <v>3</v>
      </c>
      <c r="B87" s="266" t="s">
        <v>89</v>
      </c>
      <c r="C87" s="267"/>
      <c r="D87" s="71">
        <f>D86*0.26</f>
        <v>5200</v>
      </c>
      <c r="E87" s="108">
        <f t="shared" si="1"/>
        <v>192.59259259259258</v>
      </c>
      <c r="F87" s="106">
        <f>D87/E17</f>
        <v>236.36363636363637</v>
      </c>
      <c r="G87" s="108">
        <f t="shared" si="2"/>
        <v>8.754208754208754</v>
      </c>
      <c r="H87" s="71">
        <f>F87/E14</f>
        <v>33.76623376623377</v>
      </c>
      <c r="I87" s="169">
        <f t="shared" si="3"/>
        <v>1.2506012506012507</v>
      </c>
      <c r="J87" s="2"/>
      <c r="M87" s="1"/>
      <c r="N87" s="1"/>
      <c r="O87" s="1"/>
      <c r="P87" s="1"/>
      <c r="Q87" s="1"/>
    </row>
    <row r="88" spans="1:12" s="1" customFormat="1" ht="12.75">
      <c r="A88" s="10">
        <v>4</v>
      </c>
      <c r="B88" s="222" t="s">
        <v>9</v>
      </c>
      <c r="C88" s="224"/>
      <c r="D88" s="71">
        <f>H69</f>
        <v>10000</v>
      </c>
      <c r="E88" s="108">
        <f t="shared" si="1"/>
        <v>370.3703703703704</v>
      </c>
      <c r="F88" s="106">
        <f>D88/E17</f>
        <v>454.54545454545456</v>
      </c>
      <c r="G88" s="108">
        <f t="shared" si="2"/>
        <v>16.835016835016834</v>
      </c>
      <c r="H88" s="71">
        <f>F88/E14</f>
        <v>64.93506493506494</v>
      </c>
      <c r="I88" s="169">
        <f t="shared" si="3"/>
        <v>2.4050024050024055</v>
      </c>
      <c r="J88"/>
      <c r="K88"/>
      <c r="L88"/>
    </row>
    <row r="89" spans="1:18" s="1" customFormat="1" ht="12" customHeight="1">
      <c r="A89" s="10">
        <v>5</v>
      </c>
      <c r="B89" s="222" t="s">
        <v>23</v>
      </c>
      <c r="C89" s="224"/>
      <c r="D89" s="71">
        <f>K37/12</f>
        <v>224</v>
      </c>
      <c r="E89" s="108">
        <f t="shared" si="1"/>
        <v>8.296296296296296</v>
      </c>
      <c r="F89" s="106">
        <f>D89/E17</f>
        <v>10.181818181818182</v>
      </c>
      <c r="G89" s="108">
        <f t="shared" si="2"/>
        <v>0.3771043771043771</v>
      </c>
      <c r="H89" s="71">
        <f>F89/E14</f>
        <v>1.4545454545454546</v>
      </c>
      <c r="I89" s="169">
        <f t="shared" si="3"/>
        <v>0.05387205387205388</v>
      </c>
      <c r="J89"/>
      <c r="K89"/>
      <c r="L89"/>
      <c r="M89"/>
      <c r="N89"/>
      <c r="O89"/>
      <c r="P89"/>
      <c r="Q89"/>
      <c r="R89"/>
    </row>
    <row r="90" spans="1:9" ht="12" customHeight="1">
      <c r="A90" s="10">
        <v>6</v>
      </c>
      <c r="B90" s="222" t="s">
        <v>65</v>
      </c>
      <c r="C90" s="224"/>
      <c r="D90" s="71">
        <v>10000</v>
      </c>
      <c r="E90" s="108">
        <f t="shared" si="1"/>
        <v>370.3703703703704</v>
      </c>
      <c r="F90" s="106">
        <f>D90/E17</f>
        <v>454.54545454545456</v>
      </c>
      <c r="G90" s="108">
        <f t="shared" si="2"/>
        <v>16.835016835016834</v>
      </c>
      <c r="H90" s="71">
        <f>F90/E14</f>
        <v>64.93506493506494</v>
      </c>
      <c r="I90" s="169">
        <f t="shared" si="3"/>
        <v>2.4050024050024055</v>
      </c>
    </row>
    <row r="91" spans="1:9" ht="12" customHeight="1">
      <c r="A91" s="10">
        <v>7</v>
      </c>
      <c r="B91" s="222" t="s">
        <v>87</v>
      </c>
      <c r="C91" s="224"/>
      <c r="D91" s="71">
        <v>5000</v>
      </c>
      <c r="E91" s="108">
        <f t="shared" si="1"/>
        <v>185.1851851851852</v>
      </c>
      <c r="F91" s="106">
        <f>D91/E17</f>
        <v>227.27272727272728</v>
      </c>
      <c r="G91" s="108">
        <f t="shared" si="2"/>
        <v>8.417508417508417</v>
      </c>
      <c r="H91" s="71">
        <f>F91/E14</f>
        <v>32.46753246753247</v>
      </c>
      <c r="I91" s="169">
        <f t="shared" si="3"/>
        <v>1.2025012025012027</v>
      </c>
    </row>
    <row r="92" spans="1:12" ht="12" customHeight="1" thickBot="1">
      <c r="A92" s="21"/>
      <c r="B92" s="234" t="s">
        <v>24</v>
      </c>
      <c r="C92" s="236"/>
      <c r="D92" s="74">
        <f>SUM(D85:D91)</f>
        <v>51172.44</v>
      </c>
      <c r="E92" s="129">
        <f>SUM(E85:E91)</f>
        <v>1895.2755555555557</v>
      </c>
      <c r="F92" s="130"/>
      <c r="G92" s="74"/>
      <c r="H92" s="74">
        <f>SUM(H85:H91)</f>
        <v>332.28857142857146</v>
      </c>
      <c r="I92" s="170">
        <f>SUM(I85:I91)</f>
        <v>12.30698412698413</v>
      </c>
      <c r="K92" s="1"/>
      <c r="L92" s="1"/>
    </row>
    <row r="93" spans="1:10" ht="12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2" ht="12" customHeight="1" thickBot="1">
      <c r="A94" s="7"/>
      <c r="B94" s="7" t="s">
        <v>90</v>
      </c>
      <c r="C94" s="7"/>
      <c r="D94" s="7"/>
      <c r="E94" s="7"/>
      <c r="F94" s="7"/>
      <c r="G94" s="7" t="s">
        <v>48</v>
      </c>
      <c r="H94" s="7"/>
      <c r="I94" s="7"/>
      <c r="J94" s="6"/>
      <c r="K94" s="1"/>
      <c r="L94" s="1"/>
    </row>
    <row r="95" spans="1:12" ht="12" customHeight="1">
      <c r="A95" s="7"/>
      <c r="B95" s="131" t="s">
        <v>94</v>
      </c>
      <c r="C95" s="114" t="s">
        <v>95</v>
      </c>
      <c r="D95" s="7"/>
      <c r="E95" s="7"/>
      <c r="F95" s="7"/>
      <c r="G95" s="7"/>
      <c r="H95" s="7"/>
      <c r="I95" s="6"/>
      <c r="J95" s="7"/>
      <c r="K95" s="1"/>
      <c r="L95" s="1"/>
    </row>
    <row r="96" spans="1:17" ht="12" customHeight="1" thickBot="1">
      <c r="A96" s="6"/>
      <c r="B96" s="139">
        <f>G81+H92</f>
        <v>947.8775714285715</v>
      </c>
      <c r="C96" s="113">
        <f>(B96/27)</f>
        <v>35.10657671957672</v>
      </c>
      <c r="D96" s="6"/>
      <c r="E96" s="6"/>
      <c r="F96" s="6"/>
      <c r="G96" s="6"/>
      <c r="H96" s="6"/>
      <c r="I96" s="7"/>
      <c r="J96" s="1"/>
      <c r="M96" s="1"/>
      <c r="N96" s="1"/>
      <c r="O96" s="1"/>
      <c r="P96" s="1"/>
      <c r="Q96" s="1"/>
    </row>
    <row r="97" spans="1:17" s="1" customFormat="1" ht="12" customHeight="1" thickBot="1">
      <c r="A97" s="6"/>
      <c r="B97" s="38"/>
      <c r="C97" s="38"/>
      <c r="D97" s="6"/>
      <c r="E97" s="6"/>
      <c r="F97" s="6"/>
      <c r="G97" s="6"/>
      <c r="H97" s="6"/>
      <c r="I97" s="6"/>
      <c r="K97"/>
      <c r="L97"/>
      <c r="M97"/>
      <c r="N97"/>
      <c r="O97"/>
      <c r="P97"/>
      <c r="Q97"/>
    </row>
    <row r="98" spans="1:17" ht="12.75" customHeight="1">
      <c r="A98" s="143" t="s">
        <v>2</v>
      </c>
      <c r="B98" s="231" t="s">
        <v>51</v>
      </c>
      <c r="C98" s="232"/>
      <c r="D98" s="233"/>
      <c r="E98" s="73" t="s">
        <v>105</v>
      </c>
      <c r="F98" s="178" t="s">
        <v>96</v>
      </c>
      <c r="G98" s="7"/>
      <c r="H98" s="7"/>
      <c r="I98" s="6"/>
      <c r="J98" s="7"/>
      <c r="M98" s="1"/>
      <c r="N98" s="1"/>
      <c r="O98" s="1"/>
      <c r="P98" s="1"/>
      <c r="Q98" s="1"/>
    </row>
    <row r="99" spans="1:12" s="1" customFormat="1" ht="12.75">
      <c r="A99" s="10">
        <v>1</v>
      </c>
      <c r="B99" s="19" t="s">
        <v>111</v>
      </c>
      <c r="C99" s="19"/>
      <c r="D99" s="19"/>
      <c r="E99" s="100">
        <f>B96</f>
        <v>947.8775714285715</v>
      </c>
      <c r="F99" s="179">
        <f>(E99/27)</f>
        <v>35.10657671957672</v>
      </c>
      <c r="G99" s="6"/>
      <c r="H99" s="6"/>
      <c r="I99" s="6"/>
      <c r="J99"/>
      <c r="K99"/>
      <c r="L99"/>
    </row>
    <row r="100" spans="1:18" s="1" customFormat="1" ht="12" customHeight="1">
      <c r="A100" s="10">
        <v>2</v>
      </c>
      <c r="B100" s="19" t="s">
        <v>115</v>
      </c>
      <c r="C100" s="19"/>
      <c r="D100" s="19"/>
      <c r="E100" s="182">
        <v>1420</v>
      </c>
      <c r="F100" s="180">
        <f>(E100/27)</f>
        <v>52.592592592592595</v>
      </c>
      <c r="G100" s="6"/>
      <c r="H100" s="6"/>
      <c r="I100" s="6"/>
      <c r="J100"/>
      <c r="K100"/>
      <c r="L100"/>
      <c r="M100"/>
      <c r="N100"/>
      <c r="O100"/>
      <c r="P100"/>
      <c r="Q100"/>
      <c r="R100"/>
    </row>
    <row r="101" spans="1:9" ht="12" customHeight="1">
      <c r="A101" s="10">
        <v>3</v>
      </c>
      <c r="B101" s="222" t="s">
        <v>116</v>
      </c>
      <c r="C101" s="223"/>
      <c r="D101" s="224"/>
      <c r="E101" s="183">
        <f>(E100-E99)*0.15</f>
        <v>70.81836428571427</v>
      </c>
      <c r="F101" s="179">
        <f>(E101/27)</f>
        <v>2.62290238095238</v>
      </c>
      <c r="G101" s="6"/>
      <c r="H101" s="6"/>
      <c r="I101" s="6"/>
    </row>
    <row r="102" spans="1:18" ht="12.75" customHeight="1">
      <c r="A102" s="39">
        <v>4</v>
      </c>
      <c r="B102" s="240" t="s">
        <v>49</v>
      </c>
      <c r="C102" s="241"/>
      <c r="D102" s="242"/>
      <c r="E102" s="184">
        <f>E103/E99*100</f>
        <v>42.33711993848511</v>
      </c>
      <c r="F102" s="181">
        <f>F103/F99*100</f>
        <v>42.33711993848511</v>
      </c>
      <c r="G102" s="6"/>
      <c r="H102" s="6"/>
      <c r="I102" s="6"/>
      <c r="M102" s="1"/>
      <c r="N102" s="1"/>
      <c r="O102" s="1"/>
      <c r="P102" s="1"/>
      <c r="Q102" s="1"/>
      <c r="R102" s="1"/>
    </row>
    <row r="103" spans="1:18" s="1" customFormat="1" ht="12" customHeight="1">
      <c r="A103" s="10">
        <v>5</v>
      </c>
      <c r="B103" s="19" t="s">
        <v>139</v>
      </c>
      <c r="C103" s="19"/>
      <c r="D103" s="19"/>
      <c r="E103" s="100">
        <f>E100-E101-E99</f>
        <v>401.30406428571416</v>
      </c>
      <c r="F103" s="179">
        <f>(E103/27)</f>
        <v>14.863113492063487</v>
      </c>
      <c r="G103" s="6"/>
      <c r="H103" s="6"/>
      <c r="I103" s="6"/>
      <c r="J103"/>
      <c r="M103"/>
      <c r="N103"/>
      <c r="O103"/>
      <c r="P103"/>
      <c r="Q103"/>
      <c r="R103"/>
    </row>
    <row r="104" spans="1:9" ht="12" customHeight="1">
      <c r="A104" s="10">
        <v>6</v>
      </c>
      <c r="B104" s="19" t="s">
        <v>117</v>
      </c>
      <c r="C104" s="19"/>
      <c r="D104" s="19"/>
      <c r="E104" s="100">
        <f>E103*E14</f>
        <v>2809.1284499999992</v>
      </c>
      <c r="F104" s="179">
        <f>(E104/27)</f>
        <v>104.04179444444442</v>
      </c>
      <c r="G104" s="7"/>
      <c r="H104" s="7"/>
      <c r="I104" s="6"/>
    </row>
    <row r="105" spans="1:12" ht="12" customHeight="1" thickBot="1">
      <c r="A105" s="21">
        <v>7</v>
      </c>
      <c r="B105" s="22" t="s">
        <v>50</v>
      </c>
      <c r="C105" s="22"/>
      <c r="D105" s="22"/>
      <c r="E105" s="40">
        <f>H37/E104</f>
        <v>9.568804160592943</v>
      </c>
      <c r="F105" s="196">
        <f>I37/F104</f>
        <v>9.568804160592945</v>
      </c>
      <c r="G105" s="6"/>
      <c r="H105" s="6"/>
      <c r="I105" s="7"/>
      <c r="J105" s="1"/>
      <c r="K105" s="1"/>
      <c r="L105" s="1"/>
    </row>
    <row r="106" spans="6:12" ht="12" customHeight="1">
      <c r="F106" s="6"/>
      <c r="G106" s="6"/>
      <c r="H106" s="6"/>
      <c r="I106" s="6"/>
      <c r="K106" s="1"/>
      <c r="L106" s="1"/>
    </row>
    <row r="107" spans="2:10" ht="12" customHeight="1">
      <c r="B107" t="s">
        <v>102</v>
      </c>
      <c r="F107" s="7"/>
      <c r="G107" s="7"/>
      <c r="H107" s="7"/>
      <c r="I107" s="7"/>
      <c r="J107" s="1"/>
    </row>
    <row r="108" spans="10:18" ht="12" customHeight="1">
      <c r="J108" s="1"/>
      <c r="M108" s="1"/>
      <c r="N108" s="1"/>
      <c r="O108" s="1"/>
      <c r="P108" s="1"/>
      <c r="Q108" s="1"/>
      <c r="R108" s="1"/>
    </row>
    <row r="109" spans="1:18" s="1" customFormat="1" ht="12" customHeight="1">
      <c r="A109"/>
      <c r="B109"/>
      <c r="C109"/>
      <c r="D109"/>
      <c r="E109"/>
      <c r="F109"/>
      <c r="G109"/>
      <c r="H109"/>
      <c r="I109"/>
      <c r="J109" s="7"/>
      <c r="M109"/>
      <c r="N109"/>
      <c r="O109"/>
      <c r="P109"/>
      <c r="Q109"/>
      <c r="R109"/>
    </row>
    <row r="110" spans="3:10" ht="12" customHeight="1">
      <c r="C110" s="41"/>
      <c r="J110" s="6"/>
    </row>
    <row r="111" spans="10:18" ht="12" customHeight="1">
      <c r="J111" s="6"/>
      <c r="M111" s="1"/>
      <c r="N111" s="1"/>
      <c r="O111" s="1"/>
      <c r="P111" s="1"/>
      <c r="Q111" s="1"/>
      <c r="R111" s="1"/>
    </row>
    <row r="112" spans="1:18" s="1" customFormat="1" ht="12" customHeight="1">
      <c r="A112"/>
      <c r="B112"/>
      <c r="C112" s="41"/>
      <c r="D112"/>
      <c r="E112"/>
      <c r="F112"/>
      <c r="G112"/>
      <c r="H112"/>
      <c r="I112"/>
      <c r="J112" s="7"/>
      <c r="K112"/>
      <c r="L112"/>
      <c r="M112"/>
      <c r="N112"/>
      <c r="O112"/>
      <c r="P112"/>
      <c r="Q112"/>
      <c r="R112"/>
    </row>
    <row r="113" ht="12.75">
      <c r="J113" s="6"/>
    </row>
    <row r="114" ht="12.75">
      <c r="J114" s="6"/>
    </row>
    <row r="115" spans="10:12" ht="12.75">
      <c r="J115" s="6"/>
      <c r="K115" s="1"/>
      <c r="L115" s="1"/>
    </row>
    <row r="116" ht="12.75">
      <c r="J116" s="6"/>
    </row>
    <row r="117" ht="12.75">
      <c r="J117" s="6"/>
    </row>
    <row r="118" spans="10:12" ht="12.75">
      <c r="J118" s="7"/>
      <c r="K118" s="1"/>
      <c r="L118" s="1"/>
    </row>
    <row r="119" ht="12.75">
      <c r="J119" s="6"/>
    </row>
    <row r="120" ht="12.75">
      <c r="J120" s="6"/>
    </row>
    <row r="121" ht="12.75">
      <c r="J121" s="7"/>
    </row>
  </sheetData>
  <mergeCells count="58"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81:C81"/>
    <mergeCell ref="B18:D18"/>
    <mergeCell ref="E18:G18"/>
    <mergeCell ref="B44:D44"/>
    <mergeCell ref="B42:D42"/>
    <mergeCell ref="B43:D43"/>
    <mergeCell ref="B45:D45"/>
    <mergeCell ref="B46:D46"/>
    <mergeCell ref="B50:C50"/>
    <mergeCell ref="B51:C51"/>
    <mergeCell ref="B86:C86"/>
    <mergeCell ref="B84:C84"/>
    <mergeCell ref="B37:D37"/>
    <mergeCell ref="B36:D36"/>
    <mergeCell ref="B85:C85"/>
    <mergeCell ref="B56:C56"/>
    <mergeCell ref="B76:C76"/>
    <mergeCell ref="B77:C77"/>
    <mergeCell ref="B78:C78"/>
    <mergeCell ref="B79:C79"/>
    <mergeCell ref="A32:A33"/>
    <mergeCell ref="B32:D33"/>
    <mergeCell ref="E32:E33"/>
    <mergeCell ref="G32:G33"/>
    <mergeCell ref="H32:H33"/>
    <mergeCell ref="J32:K32"/>
    <mergeCell ref="B34:D34"/>
    <mergeCell ref="B35:D35"/>
    <mergeCell ref="B52:C52"/>
    <mergeCell ref="B53:C53"/>
    <mergeCell ref="B54:C54"/>
    <mergeCell ref="A65:A66"/>
    <mergeCell ref="F65:F66"/>
    <mergeCell ref="G65:H65"/>
    <mergeCell ref="I65:J65"/>
    <mergeCell ref="A74:A75"/>
    <mergeCell ref="B74:C75"/>
    <mergeCell ref="B101:D101"/>
    <mergeCell ref="B102:D102"/>
    <mergeCell ref="B87:C87"/>
    <mergeCell ref="B89:C89"/>
    <mergeCell ref="B90:C90"/>
    <mergeCell ref="B98:D98"/>
    <mergeCell ref="B91:C91"/>
    <mergeCell ref="B92:C92"/>
    <mergeCell ref="B88:C88"/>
  </mergeCells>
  <printOptions/>
  <pageMargins left="0.26" right="0.23" top="0.22" bottom="0.27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1">
      <selection activeCell="A8" sqref="A8"/>
    </sheetView>
  </sheetViews>
  <sheetFormatPr defaultColWidth="9.00390625" defaultRowHeight="12.75"/>
  <cols>
    <col min="1" max="1" width="4.375" style="0" customWidth="1"/>
    <col min="2" max="2" width="11.375" style="0" customWidth="1"/>
    <col min="4" max="4" width="13.00390625" style="0" customWidth="1"/>
    <col min="5" max="5" width="12.125" style="0" customWidth="1"/>
    <col min="6" max="6" width="13.125" style="0" customWidth="1"/>
    <col min="7" max="7" width="11.125" style="0" customWidth="1"/>
    <col min="8" max="8" width="11.875" style="0" customWidth="1"/>
    <col min="9" max="9" width="10.875" style="0" customWidth="1"/>
    <col min="11" max="11" width="11.00390625" style="0" customWidth="1"/>
  </cols>
  <sheetData>
    <row r="1" spans="1:9" ht="15">
      <c r="A1" s="50"/>
      <c r="B1" s="51"/>
      <c r="C1" s="52"/>
      <c r="D1" s="53"/>
      <c r="E1" s="75"/>
      <c r="F1" s="76"/>
      <c r="G1" s="76"/>
      <c r="H1" s="76"/>
      <c r="I1" s="77"/>
    </row>
    <row r="2" spans="1:9" ht="14.25">
      <c r="A2" s="54"/>
      <c r="B2" s="43"/>
      <c r="C2" s="44"/>
      <c r="D2" s="45"/>
      <c r="E2" s="75"/>
      <c r="F2" s="59"/>
      <c r="G2" s="59"/>
      <c r="H2" s="59"/>
      <c r="I2" s="77"/>
    </row>
    <row r="3" spans="1:9" ht="12.75">
      <c r="A3" s="54"/>
      <c r="B3" s="46"/>
      <c r="C3" s="44"/>
      <c r="D3" s="45"/>
      <c r="E3" s="75"/>
      <c r="F3" s="59"/>
      <c r="G3" s="59"/>
      <c r="H3" s="59"/>
      <c r="I3" s="78"/>
    </row>
    <row r="4" spans="1:9" ht="12.75">
      <c r="A4" s="54"/>
      <c r="B4" s="47"/>
      <c r="C4" s="48"/>
      <c r="D4" s="45"/>
      <c r="E4" s="75"/>
      <c r="F4" s="79"/>
      <c r="G4" s="79"/>
      <c r="H4" s="79"/>
      <c r="I4" s="77"/>
    </row>
    <row r="5" spans="1:9" ht="12.75">
      <c r="A5" s="55"/>
      <c r="B5" s="49"/>
      <c r="C5" s="48"/>
      <c r="D5" s="45"/>
      <c r="E5" s="75"/>
      <c r="F5" s="79"/>
      <c r="G5" s="79"/>
      <c r="H5" s="79"/>
      <c r="I5" s="78"/>
    </row>
    <row r="6" spans="1:9" ht="12.75">
      <c r="A6" s="56"/>
      <c r="B6" s="49"/>
      <c r="C6" s="48"/>
      <c r="D6" s="45"/>
      <c r="E6" s="75"/>
      <c r="F6" s="79"/>
      <c r="G6" s="79"/>
      <c r="H6" s="79"/>
      <c r="I6" s="78"/>
    </row>
    <row r="7" spans="1:9" ht="13.5" thickBot="1">
      <c r="A7" s="60"/>
      <c r="B7" s="57"/>
      <c r="C7" s="58"/>
      <c r="D7" s="58"/>
      <c r="E7" s="75"/>
      <c r="F7" s="80"/>
      <c r="G7" s="80"/>
      <c r="H7" s="81"/>
      <c r="I7" s="78"/>
    </row>
    <row r="8" spans="1:10" ht="44.25" customHeight="1">
      <c r="A8" s="6"/>
      <c r="B8" s="6"/>
      <c r="C8" s="6"/>
      <c r="D8" s="6"/>
      <c r="E8" s="42" t="s">
        <v>0</v>
      </c>
      <c r="F8" s="6"/>
      <c r="G8" s="6"/>
      <c r="H8" s="6"/>
      <c r="I8" s="6"/>
      <c r="J8" s="6"/>
    </row>
    <row r="9" spans="1:12" ht="12.75">
      <c r="A9" s="7"/>
      <c r="B9" s="7"/>
      <c r="C9" s="7"/>
      <c r="D9" s="7"/>
      <c r="E9" s="8" t="s">
        <v>91</v>
      </c>
      <c r="F9" s="7"/>
      <c r="G9" s="7"/>
      <c r="H9" s="7"/>
      <c r="I9" s="7"/>
      <c r="J9" s="7"/>
      <c r="K9" s="1"/>
      <c r="L9" s="1"/>
    </row>
    <row r="10" spans="1:12" ht="12.75">
      <c r="A10" s="7"/>
      <c r="B10" s="7"/>
      <c r="C10" s="7"/>
      <c r="D10" s="7"/>
      <c r="E10" s="8" t="s">
        <v>143</v>
      </c>
      <c r="F10" s="7"/>
      <c r="G10" s="7"/>
      <c r="H10" s="7"/>
      <c r="I10" s="7"/>
      <c r="J10" s="7"/>
      <c r="K10" s="1"/>
      <c r="L10" s="1"/>
    </row>
    <row r="11" spans="1:12" ht="51.75" customHeight="1" thickBot="1">
      <c r="A11" s="7"/>
      <c r="B11" s="7" t="s">
        <v>36</v>
      </c>
      <c r="C11" s="7"/>
      <c r="D11" s="7"/>
      <c r="E11" s="1"/>
      <c r="F11" s="7"/>
      <c r="G11" s="7" t="s">
        <v>28</v>
      </c>
      <c r="H11" s="7"/>
      <c r="I11" s="7"/>
      <c r="J11" s="7"/>
      <c r="K11" s="1"/>
      <c r="L11" s="1"/>
    </row>
    <row r="12" spans="1:10" ht="12.75">
      <c r="A12" s="142" t="s">
        <v>2</v>
      </c>
      <c r="B12" s="211" t="s">
        <v>37</v>
      </c>
      <c r="C12" s="212"/>
      <c r="D12" s="213"/>
      <c r="E12" s="218" t="s">
        <v>66</v>
      </c>
      <c r="F12" s="206"/>
      <c r="G12" s="207"/>
      <c r="H12" s="6"/>
      <c r="I12" s="6"/>
      <c r="J12" s="6"/>
    </row>
    <row r="13" spans="1:10" ht="12.75">
      <c r="A13" s="9">
        <v>1</v>
      </c>
      <c r="B13" s="208" t="s">
        <v>67</v>
      </c>
      <c r="C13" s="209"/>
      <c r="D13" s="210"/>
      <c r="E13" s="254">
        <v>71</v>
      </c>
      <c r="F13" s="255"/>
      <c r="G13" s="256"/>
      <c r="H13" s="6"/>
      <c r="I13" s="6"/>
      <c r="J13" s="6"/>
    </row>
    <row r="14" spans="1:10" ht="12.75">
      <c r="A14" s="9">
        <v>2</v>
      </c>
      <c r="B14" s="208" t="s">
        <v>68</v>
      </c>
      <c r="C14" s="209"/>
      <c r="D14" s="210"/>
      <c r="E14" s="257">
        <v>14</v>
      </c>
      <c r="F14" s="258"/>
      <c r="G14" s="259"/>
      <c r="H14" s="6"/>
      <c r="I14" s="6"/>
      <c r="J14" s="6"/>
    </row>
    <row r="15" spans="1:10" ht="12.75">
      <c r="A15" s="10">
        <v>3</v>
      </c>
      <c r="B15" s="208" t="s">
        <v>53</v>
      </c>
      <c r="C15" s="209"/>
      <c r="D15" s="210"/>
      <c r="E15" s="250">
        <f>E13*E14</f>
        <v>994</v>
      </c>
      <c r="F15" s="250"/>
      <c r="G15" s="251"/>
      <c r="H15" s="6"/>
      <c r="I15" s="6"/>
      <c r="J15" s="6"/>
    </row>
    <row r="16" spans="1:10" ht="12.75">
      <c r="A16" s="10">
        <v>4</v>
      </c>
      <c r="B16" s="208" t="s">
        <v>69</v>
      </c>
      <c r="C16" s="209"/>
      <c r="D16" s="210"/>
      <c r="E16" s="252">
        <v>600</v>
      </c>
      <c r="F16" s="252"/>
      <c r="G16" s="253"/>
      <c r="H16" s="6"/>
      <c r="I16" s="6"/>
      <c r="J16" s="6"/>
    </row>
    <row r="17" spans="1:10" ht="12.75">
      <c r="A17" s="12">
        <v>5</v>
      </c>
      <c r="B17" s="208" t="s">
        <v>52</v>
      </c>
      <c r="C17" s="209"/>
      <c r="D17" s="210"/>
      <c r="E17" s="254">
        <v>22</v>
      </c>
      <c r="F17" s="255"/>
      <c r="G17" s="256"/>
      <c r="H17" s="6"/>
      <c r="I17" s="6"/>
      <c r="J17" s="6"/>
    </row>
    <row r="18" spans="1:10" ht="13.5" thickBot="1">
      <c r="A18" s="13">
        <v>6</v>
      </c>
      <c r="B18" s="260" t="s">
        <v>54</v>
      </c>
      <c r="C18" s="261"/>
      <c r="D18" s="262"/>
      <c r="E18" s="263">
        <v>5</v>
      </c>
      <c r="F18" s="264"/>
      <c r="G18" s="265"/>
      <c r="H18" s="6"/>
      <c r="I18" s="6"/>
      <c r="J18" s="6"/>
    </row>
    <row r="19" spans="1:12" ht="48" customHeight="1" thickBot="1">
      <c r="A19" s="7"/>
      <c r="B19" s="7" t="s">
        <v>55</v>
      </c>
      <c r="C19" s="7"/>
      <c r="D19" s="7"/>
      <c r="E19" s="7"/>
      <c r="F19" s="7"/>
      <c r="G19" s="7" t="s">
        <v>35</v>
      </c>
      <c r="H19" s="7"/>
      <c r="I19" s="7"/>
      <c r="J19" s="7"/>
      <c r="K19" s="1"/>
      <c r="L19" s="1"/>
    </row>
    <row r="20" spans="1:12" ht="13.5" thickBot="1">
      <c r="A20" s="171" t="s">
        <v>2</v>
      </c>
      <c r="B20" s="62" t="s">
        <v>8</v>
      </c>
      <c r="C20" s="62"/>
      <c r="D20" s="62" t="s">
        <v>73</v>
      </c>
      <c r="E20" s="107" t="s">
        <v>103</v>
      </c>
      <c r="F20" s="201" t="s">
        <v>130</v>
      </c>
      <c r="G20" s="7"/>
      <c r="H20" s="1"/>
      <c r="I20" s="1"/>
      <c r="J20" s="1"/>
      <c r="K20" s="1"/>
      <c r="L20" s="1"/>
    </row>
    <row r="21" spans="1:12" ht="12.75">
      <c r="A21" s="9">
        <v>1</v>
      </c>
      <c r="B21" s="16" t="s">
        <v>59</v>
      </c>
      <c r="C21" s="16"/>
      <c r="D21" s="16" t="s">
        <v>56</v>
      </c>
      <c r="E21" s="172">
        <v>0</v>
      </c>
      <c r="F21" s="197">
        <f aca="true" t="shared" si="0" ref="F21:F29">(E21/27)</f>
        <v>0</v>
      </c>
      <c r="G21" s="6"/>
      <c r="H21" s="6"/>
      <c r="I21" s="6"/>
      <c r="J21" s="6"/>
      <c r="K21" s="6"/>
      <c r="L21" s="6"/>
    </row>
    <row r="22" spans="1:12" ht="12.75">
      <c r="A22" s="10">
        <v>2</v>
      </c>
      <c r="B22" s="20" t="s">
        <v>131</v>
      </c>
      <c r="C22" s="20"/>
      <c r="D22" s="20" t="s">
        <v>125</v>
      </c>
      <c r="E22" s="152">
        <v>122000</v>
      </c>
      <c r="F22" s="111">
        <f>(E22/27)</f>
        <v>4518.518518518518</v>
      </c>
      <c r="G22" s="6"/>
      <c r="H22" s="6"/>
      <c r="I22" s="6"/>
      <c r="J22" s="6"/>
      <c r="K22" s="6"/>
      <c r="L22" s="6"/>
    </row>
    <row r="23" spans="1:6" ht="12.75">
      <c r="A23" s="10">
        <v>3</v>
      </c>
      <c r="B23" s="20" t="s">
        <v>88</v>
      </c>
      <c r="C23" s="20"/>
      <c r="D23" s="20" t="s">
        <v>56</v>
      </c>
      <c r="E23" s="173">
        <v>23300</v>
      </c>
      <c r="F23" s="111">
        <f t="shared" si="0"/>
        <v>862.9629629629629</v>
      </c>
    </row>
    <row r="24" spans="1:6" ht="12.75">
      <c r="A24" s="10">
        <v>4</v>
      </c>
      <c r="B24" s="20" t="s">
        <v>72</v>
      </c>
      <c r="C24" s="20"/>
      <c r="D24" s="20" t="s">
        <v>56</v>
      </c>
      <c r="E24" s="173">
        <v>250</v>
      </c>
      <c r="F24" s="111">
        <f t="shared" si="0"/>
        <v>9.25925925925926</v>
      </c>
    </row>
    <row r="25" spans="1:6" ht="12.75">
      <c r="A25" s="10">
        <v>5</v>
      </c>
      <c r="B25" s="65" t="s">
        <v>15</v>
      </c>
      <c r="C25" s="67"/>
      <c r="D25" s="20" t="s">
        <v>18</v>
      </c>
      <c r="E25" s="174">
        <v>2.4</v>
      </c>
      <c r="F25" s="111">
        <f t="shared" si="0"/>
        <v>0.08888888888888889</v>
      </c>
    </row>
    <row r="26" spans="1:7" ht="12.75">
      <c r="A26" s="10">
        <v>6</v>
      </c>
      <c r="B26" s="20" t="s">
        <v>75</v>
      </c>
      <c r="C26" s="20"/>
      <c r="D26" s="20" t="s">
        <v>74</v>
      </c>
      <c r="E26" s="173">
        <v>60</v>
      </c>
      <c r="F26" s="111">
        <f t="shared" si="0"/>
        <v>2.2222222222222223</v>
      </c>
      <c r="G26" s="6"/>
    </row>
    <row r="27" spans="1:7" ht="12.75">
      <c r="A27" s="10">
        <v>7</v>
      </c>
      <c r="B27" s="20" t="s">
        <v>142</v>
      </c>
      <c r="C27" s="20"/>
      <c r="D27" s="20" t="s">
        <v>17</v>
      </c>
      <c r="E27" s="173">
        <v>2800</v>
      </c>
      <c r="F27" s="111">
        <f t="shared" si="0"/>
        <v>103.70370370370371</v>
      </c>
      <c r="G27" s="6"/>
    </row>
    <row r="28" spans="1:7" ht="12.75">
      <c r="A28" s="10">
        <v>8</v>
      </c>
      <c r="B28" s="20" t="s">
        <v>76</v>
      </c>
      <c r="C28" s="20"/>
      <c r="D28" s="20" t="s">
        <v>17</v>
      </c>
      <c r="E28" s="173">
        <v>200</v>
      </c>
      <c r="F28" s="111">
        <f t="shared" si="0"/>
        <v>7.407407407407407</v>
      </c>
      <c r="G28" s="6"/>
    </row>
    <row r="29" spans="1:7" ht="12.75">
      <c r="A29" s="10">
        <v>9</v>
      </c>
      <c r="B29" s="20" t="s">
        <v>58</v>
      </c>
      <c r="C29" s="20"/>
      <c r="D29" s="20" t="s">
        <v>56</v>
      </c>
      <c r="E29" s="173">
        <v>1000</v>
      </c>
      <c r="F29" s="111">
        <f t="shared" si="0"/>
        <v>37.03703703703704</v>
      </c>
      <c r="G29" s="6"/>
    </row>
    <row r="30" spans="1:7" ht="12.75">
      <c r="A30" s="10">
        <v>10</v>
      </c>
      <c r="B30" s="20" t="s">
        <v>78</v>
      </c>
      <c r="C30" s="20"/>
      <c r="D30" s="20" t="s">
        <v>56</v>
      </c>
      <c r="E30" s="173">
        <v>0</v>
      </c>
      <c r="F30" s="111"/>
      <c r="G30" s="6"/>
    </row>
    <row r="31" spans="1:7" ht="12.75">
      <c r="A31" s="10">
        <v>11</v>
      </c>
      <c r="B31" s="168" t="s">
        <v>16</v>
      </c>
      <c r="C31" s="168"/>
      <c r="D31" s="20" t="s">
        <v>19</v>
      </c>
      <c r="E31" s="175">
        <v>1.4</v>
      </c>
      <c r="F31" s="165">
        <f>(E31/27)</f>
        <v>0.05185185185185185</v>
      </c>
      <c r="G31" s="6"/>
    </row>
    <row r="32" spans="1:7" ht="12.75">
      <c r="A32" s="10">
        <v>12</v>
      </c>
      <c r="B32" s="16" t="s">
        <v>70</v>
      </c>
      <c r="C32" s="16"/>
      <c r="D32" s="20" t="s">
        <v>56</v>
      </c>
      <c r="E32" s="173">
        <v>9900</v>
      </c>
      <c r="F32" s="111">
        <f>(E32/27)</f>
        <v>366.6666666666667</v>
      </c>
      <c r="G32" s="6"/>
    </row>
    <row r="33" spans="1:12" ht="12.75">
      <c r="A33" s="12">
        <v>13</v>
      </c>
      <c r="B33" s="168" t="s">
        <v>124</v>
      </c>
      <c r="C33" s="168"/>
      <c r="D33" s="168" t="s">
        <v>125</v>
      </c>
      <c r="E33" s="176">
        <v>7000</v>
      </c>
      <c r="F33" s="165">
        <f>(E33/27)</f>
        <v>259.25925925925924</v>
      </c>
      <c r="G33" s="6"/>
      <c r="H33" s="6"/>
      <c r="I33" s="6"/>
      <c r="J33" s="6"/>
      <c r="K33" s="1"/>
      <c r="L33" s="1"/>
    </row>
    <row r="34" spans="1:12" ht="12.75">
      <c r="A34" s="10">
        <v>14</v>
      </c>
      <c r="B34" s="20" t="s">
        <v>126</v>
      </c>
      <c r="C34" s="20"/>
      <c r="D34" s="168" t="s">
        <v>127</v>
      </c>
      <c r="E34" s="199">
        <v>192.5</v>
      </c>
      <c r="F34" s="165">
        <f>(E34/27)</f>
        <v>7.12962962962963</v>
      </c>
      <c r="G34" s="6"/>
      <c r="H34" s="6"/>
      <c r="I34" s="6"/>
      <c r="J34" s="6"/>
      <c r="K34" s="1"/>
      <c r="L34" s="1"/>
    </row>
    <row r="35" spans="1:12" ht="13.5" thickBot="1">
      <c r="A35" s="13">
        <v>15</v>
      </c>
      <c r="B35" s="124" t="s">
        <v>128</v>
      </c>
      <c r="C35" s="124"/>
      <c r="D35" s="124" t="s">
        <v>125</v>
      </c>
      <c r="E35" s="200">
        <v>8350</v>
      </c>
      <c r="F35" s="112">
        <f>(E35/27)</f>
        <v>309.25925925925924</v>
      </c>
      <c r="G35" s="6"/>
      <c r="H35" s="6"/>
      <c r="I35" s="6"/>
      <c r="J35" s="6"/>
      <c r="K35" s="1"/>
      <c r="L35" s="1"/>
    </row>
    <row r="36" spans="1:12" ht="34.5" customHeight="1" thickBot="1">
      <c r="A36" s="7"/>
      <c r="B36" s="7" t="s">
        <v>21</v>
      </c>
      <c r="C36" s="7"/>
      <c r="D36" s="7"/>
      <c r="E36" s="7"/>
      <c r="F36" s="7"/>
      <c r="G36" s="7" t="s">
        <v>38</v>
      </c>
      <c r="H36" s="7"/>
      <c r="I36" s="7"/>
      <c r="J36" s="7"/>
      <c r="K36" s="3"/>
      <c r="L36" s="3"/>
    </row>
    <row r="37" spans="1:12" ht="12.75">
      <c r="A37" s="214" t="s">
        <v>2</v>
      </c>
      <c r="B37" s="225" t="s">
        <v>8</v>
      </c>
      <c r="C37" s="226"/>
      <c r="D37" s="227"/>
      <c r="E37" s="245" t="s">
        <v>106</v>
      </c>
      <c r="F37" s="27" t="s">
        <v>130</v>
      </c>
      <c r="G37" s="245" t="s">
        <v>22</v>
      </c>
      <c r="H37" s="245" t="s">
        <v>118</v>
      </c>
      <c r="I37" s="27" t="s">
        <v>119</v>
      </c>
      <c r="J37" s="243" t="s">
        <v>27</v>
      </c>
      <c r="K37" s="244"/>
      <c r="L37" s="28"/>
    </row>
    <row r="38" spans="1:12" ht="13.5" thickBot="1">
      <c r="A38" s="215"/>
      <c r="B38" s="228"/>
      <c r="C38" s="229"/>
      <c r="D38" s="230"/>
      <c r="E38" s="246"/>
      <c r="F38" s="104"/>
      <c r="G38" s="246"/>
      <c r="H38" s="246"/>
      <c r="I38" s="104"/>
      <c r="J38" s="14" t="s">
        <v>25</v>
      </c>
      <c r="K38" s="109" t="s">
        <v>26</v>
      </c>
      <c r="L38" s="198" t="s">
        <v>96</v>
      </c>
    </row>
    <row r="39" spans="1:12" ht="12.75">
      <c r="A39" s="9">
        <v>1</v>
      </c>
      <c r="B39" s="237" t="s">
        <v>60</v>
      </c>
      <c r="C39" s="238"/>
      <c r="D39" s="239"/>
      <c r="E39" s="117">
        <f>E21</f>
        <v>0</v>
      </c>
      <c r="F39" s="108">
        <f aca="true" t="shared" si="1" ref="F39:F45">(E39/27)</f>
        <v>0</v>
      </c>
      <c r="G39" s="15">
        <v>1</v>
      </c>
      <c r="H39" s="119">
        <f aca="true" t="shared" si="2" ref="H39:H45">G39*E39</f>
        <v>0</v>
      </c>
      <c r="I39" s="108">
        <f aca="true" t="shared" si="3" ref="I39:I45">(H39/27)</f>
        <v>0</v>
      </c>
      <c r="J39" s="17">
        <v>10</v>
      </c>
      <c r="K39" s="121">
        <f aca="true" t="shared" si="4" ref="K39:K45">H39*J39/100</f>
        <v>0</v>
      </c>
      <c r="L39" s="197">
        <f aca="true" t="shared" si="5" ref="L39:L46">(K39/27)</f>
        <v>0</v>
      </c>
    </row>
    <row r="40" spans="1:12" ht="12.75">
      <c r="A40" s="12">
        <v>2</v>
      </c>
      <c r="B40" s="91" t="s">
        <v>132</v>
      </c>
      <c r="C40" s="92"/>
      <c r="D40" s="93"/>
      <c r="E40" s="127">
        <v>122000</v>
      </c>
      <c r="F40" s="108">
        <f t="shared" si="1"/>
        <v>4518.518518518518</v>
      </c>
      <c r="G40" s="161">
        <v>1</v>
      </c>
      <c r="H40" s="162">
        <f t="shared" si="2"/>
        <v>122000</v>
      </c>
      <c r="I40" s="160">
        <f>(H40/27)</f>
        <v>4518.518518518518</v>
      </c>
      <c r="J40" s="163">
        <v>10</v>
      </c>
      <c r="K40" s="118">
        <f t="shared" si="4"/>
        <v>12200</v>
      </c>
      <c r="L40" s="165">
        <f>(K40/27)</f>
        <v>451.85185185185185</v>
      </c>
    </row>
    <row r="41" spans="1:12" ht="12.75">
      <c r="A41" s="10">
        <v>3</v>
      </c>
      <c r="B41" s="222" t="s">
        <v>72</v>
      </c>
      <c r="C41" s="223"/>
      <c r="D41" s="224"/>
      <c r="E41" s="118">
        <v>250</v>
      </c>
      <c r="F41" s="108">
        <f t="shared" si="1"/>
        <v>9.25925925925926</v>
      </c>
      <c r="G41" s="5">
        <v>994</v>
      </c>
      <c r="H41" s="100">
        <f t="shared" si="2"/>
        <v>248500</v>
      </c>
      <c r="I41" s="108">
        <f t="shared" si="3"/>
        <v>9203.703703703704</v>
      </c>
      <c r="J41" s="11">
        <v>10</v>
      </c>
      <c r="K41" s="121">
        <f t="shared" si="4"/>
        <v>24850</v>
      </c>
      <c r="L41" s="111">
        <f t="shared" si="5"/>
        <v>920.3703703703703</v>
      </c>
    </row>
    <row r="42" spans="1:12" ht="12.75">
      <c r="A42" s="10">
        <v>4</v>
      </c>
      <c r="B42" s="222" t="s">
        <v>58</v>
      </c>
      <c r="C42" s="223"/>
      <c r="D42" s="224"/>
      <c r="E42" s="118">
        <v>1000</v>
      </c>
      <c r="F42" s="108">
        <f t="shared" si="1"/>
        <v>37.03703703703704</v>
      </c>
      <c r="G42" s="5">
        <v>1</v>
      </c>
      <c r="H42" s="100">
        <f t="shared" si="2"/>
        <v>1000</v>
      </c>
      <c r="I42" s="108">
        <f t="shared" si="3"/>
        <v>37.03703703703704</v>
      </c>
      <c r="J42" s="11">
        <v>10</v>
      </c>
      <c r="K42" s="121">
        <f t="shared" si="4"/>
        <v>100</v>
      </c>
      <c r="L42" s="111">
        <f t="shared" si="5"/>
        <v>3.7037037037037037</v>
      </c>
    </row>
    <row r="43" spans="1:12" ht="12.75">
      <c r="A43" s="10">
        <v>5</v>
      </c>
      <c r="B43" s="222" t="s">
        <v>70</v>
      </c>
      <c r="C43" s="223"/>
      <c r="D43" s="224"/>
      <c r="E43" s="118">
        <f>E32</f>
        <v>9900</v>
      </c>
      <c r="F43" s="108">
        <f t="shared" si="1"/>
        <v>366.6666666666667</v>
      </c>
      <c r="G43" s="5">
        <v>1</v>
      </c>
      <c r="H43" s="100">
        <f t="shared" si="2"/>
        <v>9900</v>
      </c>
      <c r="I43" s="108">
        <f t="shared" si="3"/>
        <v>366.6666666666667</v>
      </c>
      <c r="J43" s="11">
        <v>10</v>
      </c>
      <c r="K43" s="121">
        <f t="shared" si="4"/>
        <v>990</v>
      </c>
      <c r="L43" s="111">
        <f t="shared" si="5"/>
        <v>36.666666666666664</v>
      </c>
    </row>
    <row r="44" spans="1:12" ht="12.75">
      <c r="A44" s="12">
        <v>6</v>
      </c>
      <c r="B44" s="91" t="s">
        <v>124</v>
      </c>
      <c r="C44" s="92"/>
      <c r="D44" s="93"/>
      <c r="E44" s="159">
        <v>7000</v>
      </c>
      <c r="F44" s="160">
        <f t="shared" si="1"/>
        <v>259.25925925925924</v>
      </c>
      <c r="G44" s="161">
        <v>1</v>
      </c>
      <c r="H44" s="162">
        <f t="shared" si="2"/>
        <v>7000</v>
      </c>
      <c r="I44" s="160">
        <f t="shared" si="3"/>
        <v>259.25925925925924</v>
      </c>
      <c r="J44" s="163">
        <v>10</v>
      </c>
      <c r="K44" s="118">
        <f t="shared" si="4"/>
        <v>700</v>
      </c>
      <c r="L44" s="165">
        <f t="shared" si="5"/>
        <v>25.925925925925927</v>
      </c>
    </row>
    <row r="45" spans="1:12" ht="12.75">
      <c r="A45" s="12">
        <v>7</v>
      </c>
      <c r="B45" s="91" t="s">
        <v>128</v>
      </c>
      <c r="C45" s="92"/>
      <c r="D45" s="93"/>
      <c r="E45" s="166">
        <v>8350</v>
      </c>
      <c r="F45" s="160">
        <f t="shared" si="1"/>
        <v>309.25925925925924</v>
      </c>
      <c r="G45" s="161">
        <v>1</v>
      </c>
      <c r="H45" s="162">
        <f t="shared" si="2"/>
        <v>8350</v>
      </c>
      <c r="I45" s="160">
        <f t="shared" si="3"/>
        <v>309.25925925925924</v>
      </c>
      <c r="J45" s="163">
        <v>10</v>
      </c>
      <c r="K45" s="167">
        <f t="shared" si="4"/>
        <v>835</v>
      </c>
      <c r="L45" s="165">
        <f t="shared" si="5"/>
        <v>30.925925925925927</v>
      </c>
    </row>
    <row r="46" spans="1:12" ht="13.5" thickBot="1">
      <c r="A46" s="21"/>
      <c r="B46" s="234" t="s">
        <v>24</v>
      </c>
      <c r="C46" s="235"/>
      <c r="D46" s="236"/>
      <c r="E46" s="23"/>
      <c r="F46" s="23"/>
      <c r="G46" s="23"/>
      <c r="H46" s="120">
        <f>SUM(H39:H45)</f>
        <v>396750</v>
      </c>
      <c r="I46" s="123">
        <f>SUM(I39:I45)</f>
        <v>14694.444444444443</v>
      </c>
      <c r="J46" s="24"/>
      <c r="K46" s="122">
        <f>SUM(K39:K45)</f>
        <v>39675</v>
      </c>
      <c r="L46" s="112">
        <f t="shared" si="5"/>
        <v>1469.4444444444443</v>
      </c>
    </row>
    <row r="47" spans="1:12" ht="12.75">
      <c r="A47" s="133"/>
      <c r="B47" s="134"/>
      <c r="C47" s="134"/>
      <c r="D47" s="134"/>
      <c r="E47" s="133"/>
      <c r="F47" s="133"/>
      <c r="G47" s="133"/>
      <c r="H47" s="135"/>
      <c r="I47" s="136"/>
      <c r="J47" s="137"/>
      <c r="K47" s="138"/>
      <c r="L47" s="132"/>
    </row>
    <row r="48" spans="1:12" ht="12.75" hidden="1">
      <c r="A48" s="133"/>
      <c r="B48" s="134"/>
      <c r="C48" s="134"/>
      <c r="D48" s="134"/>
      <c r="E48" s="133"/>
      <c r="F48" s="133"/>
      <c r="G48" s="133"/>
      <c r="H48" s="135"/>
      <c r="I48" s="136"/>
      <c r="J48" s="137"/>
      <c r="K48" s="138"/>
      <c r="L48" s="136"/>
    </row>
    <row r="49" spans="1:10" ht="12.75" hidden="1">
      <c r="A49" s="6"/>
      <c r="B49" s="6"/>
      <c r="C49" s="6"/>
      <c r="D49" s="6"/>
      <c r="E49" s="6"/>
      <c r="F49" s="6"/>
      <c r="G49" s="6"/>
      <c r="H49" s="6"/>
      <c r="I49" s="6"/>
      <c r="J49" s="18"/>
    </row>
    <row r="50" spans="1:10" ht="13.5" thickBot="1">
      <c r="A50" s="7"/>
      <c r="B50" s="7" t="s">
        <v>39</v>
      </c>
      <c r="C50" s="7"/>
      <c r="D50" s="7"/>
      <c r="E50" s="7"/>
      <c r="F50" s="7"/>
      <c r="G50" s="7" t="s">
        <v>20</v>
      </c>
      <c r="H50" s="7"/>
      <c r="I50" s="7"/>
      <c r="J50" s="18"/>
    </row>
    <row r="51" spans="1:10" ht="12.75">
      <c r="A51" s="143" t="s">
        <v>2</v>
      </c>
      <c r="B51" s="231" t="s">
        <v>29</v>
      </c>
      <c r="C51" s="232"/>
      <c r="D51" s="233"/>
      <c r="E51" s="27" t="s">
        <v>30</v>
      </c>
      <c r="F51" s="27" t="s">
        <v>22</v>
      </c>
      <c r="G51" s="27" t="s">
        <v>31</v>
      </c>
      <c r="H51" s="27" t="s">
        <v>34</v>
      </c>
      <c r="I51" s="28" t="s">
        <v>33</v>
      </c>
      <c r="J51" s="18"/>
    </row>
    <row r="52" spans="1:10" ht="12.75">
      <c r="A52" s="12">
        <v>1</v>
      </c>
      <c r="B52" s="91" t="s">
        <v>132</v>
      </c>
      <c r="C52" s="92"/>
      <c r="D52" s="92"/>
      <c r="E52" s="20">
        <v>1.2</v>
      </c>
      <c r="F52" s="20">
        <v>1</v>
      </c>
      <c r="G52" s="20">
        <f>F52*E52</f>
        <v>1.2</v>
      </c>
      <c r="H52" s="20">
        <v>8</v>
      </c>
      <c r="I52" s="29">
        <f>H52*G52</f>
        <v>9.6</v>
      </c>
      <c r="J52" s="25"/>
    </row>
    <row r="53" spans="1:12" ht="12.75">
      <c r="A53" s="10">
        <v>2</v>
      </c>
      <c r="B53" s="222" t="s">
        <v>32</v>
      </c>
      <c r="C53" s="223"/>
      <c r="D53" s="224"/>
      <c r="E53" s="20">
        <v>0.06</v>
      </c>
      <c r="F53" s="20">
        <v>20</v>
      </c>
      <c r="G53" s="20">
        <f>F53*E53</f>
        <v>1.2</v>
      </c>
      <c r="H53" s="20">
        <v>8</v>
      </c>
      <c r="I53" s="29">
        <f>H53*G53</f>
        <v>9.6</v>
      </c>
      <c r="J53" s="6"/>
      <c r="K53" s="1"/>
      <c r="L53" s="1"/>
    </row>
    <row r="54" spans="1:12" ht="12.75">
      <c r="A54" s="10">
        <v>3</v>
      </c>
      <c r="B54" s="222" t="s">
        <v>61</v>
      </c>
      <c r="C54" s="223"/>
      <c r="D54" s="224"/>
      <c r="E54" s="20">
        <v>1</v>
      </c>
      <c r="F54" s="20">
        <v>1</v>
      </c>
      <c r="G54" s="20">
        <f>F54*E54</f>
        <v>1</v>
      </c>
      <c r="H54" s="20">
        <v>8</v>
      </c>
      <c r="I54" s="29">
        <f>H54*G54</f>
        <v>8</v>
      </c>
      <c r="J54" s="7"/>
      <c r="K54" s="1"/>
      <c r="L54" s="1"/>
    </row>
    <row r="55" spans="1:10" ht="12.75">
      <c r="A55" s="10">
        <v>4</v>
      </c>
      <c r="B55" s="222" t="s">
        <v>70</v>
      </c>
      <c r="C55" s="223"/>
      <c r="D55" s="224"/>
      <c r="E55" s="20">
        <v>0.35</v>
      </c>
      <c r="F55" s="20">
        <v>1</v>
      </c>
      <c r="G55" s="20">
        <f>F55*E55</f>
        <v>0.35</v>
      </c>
      <c r="H55" s="20">
        <v>4</v>
      </c>
      <c r="I55" s="29">
        <f>H55*G55</f>
        <v>1.4</v>
      </c>
      <c r="J55" s="7"/>
    </row>
    <row r="56" spans="1:10" ht="13.5" thickBot="1">
      <c r="A56" s="21"/>
      <c r="B56" s="68" t="s">
        <v>24</v>
      </c>
      <c r="C56" s="69"/>
      <c r="D56" s="69"/>
      <c r="E56" s="69"/>
      <c r="F56" s="69"/>
      <c r="G56" s="69"/>
      <c r="H56" s="70"/>
      <c r="I56" s="30">
        <f>SUM(I52:I55)</f>
        <v>28.599999999999998</v>
      </c>
      <c r="J56" s="6"/>
    </row>
    <row r="57" spans="1:10" ht="12.7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3.5" thickBot="1">
      <c r="A58" s="7"/>
      <c r="B58" s="7" t="s">
        <v>77</v>
      </c>
      <c r="C58" s="7"/>
      <c r="D58" s="7"/>
      <c r="E58" s="7"/>
      <c r="F58" s="7"/>
      <c r="G58" s="7" t="s">
        <v>4</v>
      </c>
      <c r="H58" s="7"/>
      <c r="I58" s="7"/>
      <c r="J58" s="6"/>
    </row>
    <row r="59" spans="1:9" ht="12.75">
      <c r="A59" s="143" t="s">
        <v>2</v>
      </c>
      <c r="B59" s="231" t="s">
        <v>8</v>
      </c>
      <c r="C59" s="233"/>
      <c r="D59" s="28" t="s">
        <v>22</v>
      </c>
      <c r="E59" s="7"/>
      <c r="F59" s="7"/>
      <c r="G59" s="7"/>
      <c r="H59" s="7"/>
      <c r="I59" s="6"/>
    </row>
    <row r="60" spans="1:12" ht="12.75">
      <c r="A60" s="10">
        <v>1</v>
      </c>
      <c r="B60" s="222" t="s">
        <v>13</v>
      </c>
      <c r="C60" s="224"/>
      <c r="D60" s="29" t="s">
        <v>80</v>
      </c>
      <c r="E60" s="6"/>
      <c r="F60" s="6"/>
      <c r="G60" s="6"/>
      <c r="H60" s="6"/>
      <c r="I60" s="6"/>
      <c r="L60" s="1"/>
    </row>
    <row r="61" spans="1:11" ht="12.75">
      <c r="A61" s="10">
        <v>2</v>
      </c>
      <c r="B61" s="222" t="s">
        <v>15</v>
      </c>
      <c r="C61" s="224"/>
      <c r="D61" s="29" t="s">
        <v>83</v>
      </c>
      <c r="E61" s="6"/>
      <c r="F61" s="6"/>
      <c r="G61" s="6"/>
      <c r="H61" s="6"/>
      <c r="I61" s="6"/>
      <c r="K61" s="1"/>
    </row>
    <row r="62" spans="1:11" ht="12.75">
      <c r="A62" s="10">
        <v>3</v>
      </c>
      <c r="B62" s="222" t="s">
        <v>14</v>
      </c>
      <c r="C62" s="224"/>
      <c r="D62" s="29" t="s">
        <v>81</v>
      </c>
      <c r="E62" s="6"/>
      <c r="F62" s="6"/>
      <c r="G62" s="6"/>
      <c r="H62" s="6"/>
      <c r="I62" s="7"/>
      <c r="J62" s="1"/>
      <c r="K62" s="1"/>
    </row>
    <row r="63" spans="1:11" ht="12.75">
      <c r="A63" s="10">
        <v>4</v>
      </c>
      <c r="B63" s="222" t="s">
        <v>75</v>
      </c>
      <c r="C63" s="224"/>
      <c r="D63" s="29" t="s">
        <v>79</v>
      </c>
      <c r="E63" s="6"/>
      <c r="F63" s="6"/>
      <c r="G63" s="6"/>
      <c r="H63" s="6"/>
      <c r="I63" s="7"/>
      <c r="J63" s="1"/>
      <c r="K63" s="1"/>
    </row>
    <row r="64" spans="1:9" ht="13.5" thickBot="1">
      <c r="A64" s="21"/>
      <c r="B64" s="234" t="s">
        <v>82</v>
      </c>
      <c r="C64" s="236"/>
      <c r="D64" s="30" t="s">
        <v>84</v>
      </c>
      <c r="E64" s="7"/>
      <c r="F64" s="7"/>
      <c r="G64" s="7"/>
      <c r="H64" s="7"/>
      <c r="I64" s="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3.5" thickBot="1">
      <c r="A66" s="7"/>
      <c r="B66" s="31" t="s">
        <v>7</v>
      </c>
      <c r="C66" s="31"/>
      <c r="D66" s="31"/>
      <c r="E66" s="31"/>
      <c r="F66" s="7"/>
      <c r="G66" s="7" t="s">
        <v>5</v>
      </c>
      <c r="H66" s="7"/>
      <c r="I66" s="7"/>
      <c r="J66" s="6"/>
    </row>
    <row r="67" spans="1:10" ht="12.75">
      <c r="A67" s="143" t="s">
        <v>2</v>
      </c>
      <c r="B67" s="84" t="s">
        <v>3</v>
      </c>
      <c r="C67" s="85"/>
      <c r="D67" s="85"/>
      <c r="E67" s="86"/>
      <c r="F67" s="73" t="s">
        <v>109</v>
      </c>
      <c r="G67" s="73" t="s">
        <v>108</v>
      </c>
      <c r="H67" s="73" t="s">
        <v>107</v>
      </c>
      <c r="I67" s="178" t="s">
        <v>120</v>
      </c>
      <c r="J67" s="6"/>
    </row>
    <row r="68" spans="1:10" ht="12.75">
      <c r="A68" s="10">
        <v>1</v>
      </c>
      <c r="B68" s="65" t="s">
        <v>62</v>
      </c>
      <c r="C68" s="66"/>
      <c r="D68" s="66"/>
      <c r="E68" s="67"/>
      <c r="F68" s="20">
        <v>1</v>
      </c>
      <c r="G68" s="103">
        <v>15000</v>
      </c>
      <c r="H68" s="100">
        <f>F68*G68</f>
        <v>15000</v>
      </c>
      <c r="I68" s="169">
        <f>(H68/27)</f>
        <v>555.5555555555555</v>
      </c>
      <c r="J68" s="6"/>
    </row>
    <row r="69" spans="1:11" ht="12.75">
      <c r="A69" s="10">
        <v>2</v>
      </c>
      <c r="B69" s="65" t="s">
        <v>63</v>
      </c>
      <c r="C69" s="66"/>
      <c r="D69" s="66"/>
      <c r="E69" s="67"/>
      <c r="F69" s="20">
        <v>1</v>
      </c>
      <c r="G69" s="103">
        <v>10000</v>
      </c>
      <c r="H69" s="100">
        <f>F69*G69</f>
        <v>10000</v>
      </c>
      <c r="I69" s="169">
        <f>(H69/27)</f>
        <v>370.3703703703704</v>
      </c>
      <c r="J69" s="7"/>
      <c r="K69" s="1"/>
    </row>
    <row r="70" spans="1:12" ht="12.75">
      <c r="A70" s="10">
        <v>3</v>
      </c>
      <c r="B70" s="65" t="s">
        <v>64</v>
      </c>
      <c r="C70" s="66"/>
      <c r="D70" s="66"/>
      <c r="E70" s="67"/>
      <c r="F70" s="20">
        <v>1</v>
      </c>
      <c r="G70" s="103">
        <v>10000</v>
      </c>
      <c r="H70" s="100">
        <f>F70*G70</f>
        <v>10000</v>
      </c>
      <c r="I70" s="169">
        <f>(H70/27)</f>
        <v>370.3703703703704</v>
      </c>
      <c r="J70" s="6"/>
      <c r="L70" s="1"/>
    </row>
    <row r="71" spans="1:11" ht="13.5" thickBot="1">
      <c r="A71" s="21"/>
      <c r="B71" s="68" t="s">
        <v>1</v>
      </c>
      <c r="C71" s="69"/>
      <c r="D71" s="69"/>
      <c r="E71" s="70"/>
      <c r="F71" s="40">
        <f>SUM(F68:F70)</f>
        <v>3</v>
      </c>
      <c r="G71" s="23"/>
      <c r="H71" s="120">
        <f>SUM(H68:H70)</f>
        <v>35000</v>
      </c>
      <c r="I71" s="170">
        <f>SUM(I68:I70)</f>
        <v>1296.2962962962963</v>
      </c>
      <c r="J71" s="7"/>
      <c r="K71" s="1"/>
    </row>
    <row r="72" spans="1:12" ht="12.75">
      <c r="A72" s="32"/>
      <c r="B72" s="31"/>
      <c r="C72" s="31"/>
      <c r="D72" s="31"/>
      <c r="E72" s="31"/>
      <c r="F72" s="32"/>
      <c r="G72" s="32"/>
      <c r="H72" s="32"/>
      <c r="I72" s="7"/>
      <c r="J72" s="7"/>
      <c r="L72" s="1"/>
    </row>
    <row r="73" spans="1:12" ht="13.5" thickBot="1">
      <c r="A73" s="7"/>
      <c r="B73" s="7" t="s">
        <v>6</v>
      </c>
      <c r="C73" s="7"/>
      <c r="D73" s="7"/>
      <c r="E73" s="7"/>
      <c r="F73" s="7"/>
      <c r="G73" s="7" t="s">
        <v>12</v>
      </c>
      <c r="H73" s="7"/>
      <c r="I73" s="7"/>
      <c r="J73" s="7"/>
      <c r="L73" s="1"/>
    </row>
    <row r="74" spans="1:10" ht="12.75">
      <c r="A74" s="247" t="s">
        <v>2</v>
      </c>
      <c r="B74" s="72" t="s">
        <v>114</v>
      </c>
      <c r="C74" s="63"/>
      <c r="D74" s="63"/>
      <c r="E74" s="64"/>
      <c r="F74" s="221" t="s">
        <v>101</v>
      </c>
      <c r="G74" s="221" t="s">
        <v>9</v>
      </c>
      <c r="H74" s="243"/>
      <c r="I74" s="125" t="s">
        <v>9</v>
      </c>
      <c r="J74" s="146"/>
    </row>
    <row r="75" spans="1:10" ht="12.75">
      <c r="A75" s="248"/>
      <c r="B75" s="82"/>
      <c r="C75" s="87"/>
      <c r="D75" s="87"/>
      <c r="E75" s="83"/>
      <c r="F75" s="249"/>
      <c r="G75" s="33" t="s">
        <v>100</v>
      </c>
      <c r="H75" s="33" t="s">
        <v>99</v>
      </c>
      <c r="I75" s="190" t="s">
        <v>97</v>
      </c>
      <c r="J75" s="150" t="s">
        <v>98</v>
      </c>
    </row>
    <row r="76" spans="1:10" ht="12.75">
      <c r="A76" s="10">
        <v>1</v>
      </c>
      <c r="B76" s="91" t="s">
        <v>10</v>
      </c>
      <c r="C76" s="92"/>
      <c r="D76" s="92"/>
      <c r="E76" s="93"/>
      <c r="F76" s="20">
        <v>280</v>
      </c>
      <c r="G76" s="4">
        <v>150</v>
      </c>
      <c r="H76" s="126">
        <f>G76*F76</f>
        <v>42000</v>
      </c>
      <c r="I76" s="191">
        <f>(G76/27)</f>
        <v>5.555555555555555</v>
      </c>
      <c r="J76" s="111">
        <f>(H76/27)</f>
        <v>1555.5555555555557</v>
      </c>
    </row>
    <row r="77" spans="1:10" ht="12.75">
      <c r="A77" s="147">
        <v>2</v>
      </c>
      <c r="B77" s="89" t="s">
        <v>85</v>
      </c>
      <c r="C77" s="97"/>
      <c r="D77" s="97"/>
      <c r="E77" s="90"/>
      <c r="F77" s="90">
        <v>560</v>
      </c>
      <c r="G77" s="98">
        <v>50</v>
      </c>
      <c r="H77" s="127">
        <v>20000</v>
      </c>
      <c r="I77" s="191">
        <f>(G77/27)</f>
        <v>1.8518518518518519</v>
      </c>
      <c r="J77" s="111">
        <f>(H77/27)</f>
        <v>740.7407407407408</v>
      </c>
    </row>
    <row r="78" spans="1:11" ht="13.5" thickBot="1">
      <c r="A78" s="21"/>
      <c r="B78" s="94" t="s">
        <v>11</v>
      </c>
      <c r="C78" s="95"/>
      <c r="D78" s="95"/>
      <c r="E78" s="96"/>
      <c r="F78" s="23">
        <f>SUM(F76:F77)</f>
        <v>840</v>
      </c>
      <c r="G78" s="34"/>
      <c r="H78" s="34">
        <f>SUM(H76:H77)</f>
        <v>62000</v>
      </c>
      <c r="I78" s="192"/>
      <c r="J78" s="144">
        <f>(H78/27)</f>
        <v>2296.296296296296</v>
      </c>
      <c r="K78" s="1"/>
    </row>
    <row r="79" spans="1:11" ht="12.75">
      <c r="A79" s="6"/>
      <c r="B79" s="6"/>
      <c r="C79" s="6"/>
      <c r="D79" s="6"/>
      <c r="E79" s="6"/>
      <c r="F79" s="6"/>
      <c r="G79" s="6"/>
      <c r="H79" s="6"/>
      <c r="J79" s="6"/>
      <c r="K79" s="1"/>
    </row>
    <row r="80" spans="1:12" ht="18">
      <c r="A80" s="6"/>
      <c r="B80" s="35" t="s">
        <v>86</v>
      </c>
      <c r="C80" s="6"/>
      <c r="D80" s="6"/>
      <c r="E80" s="6"/>
      <c r="F80" s="6"/>
      <c r="G80" s="6"/>
      <c r="H80" s="6"/>
      <c r="J80" s="7"/>
      <c r="K80" s="1"/>
      <c r="L80" s="1"/>
    </row>
    <row r="81" spans="1:12" ht="21.75" customHeight="1">
      <c r="A81" s="6"/>
      <c r="B81" s="6"/>
      <c r="C81" s="6"/>
      <c r="D81" s="6"/>
      <c r="E81" s="6"/>
      <c r="F81" s="6"/>
      <c r="G81" s="6"/>
      <c r="H81" s="6"/>
      <c r="J81" s="7"/>
      <c r="K81" s="1"/>
      <c r="L81" s="1"/>
    </row>
    <row r="82" spans="1:12" ht="13.5" thickBot="1">
      <c r="A82" s="7"/>
      <c r="B82" s="7" t="s">
        <v>57</v>
      </c>
      <c r="C82" s="7"/>
      <c r="D82" s="7"/>
      <c r="E82" s="7"/>
      <c r="F82" s="7" t="s">
        <v>40</v>
      </c>
      <c r="G82" s="1"/>
      <c r="H82" s="7"/>
      <c r="J82" s="7"/>
      <c r="K82" s="1"/>
      <c r="L82" s="1"/>
    </row>
    <row r="83" spans="1:12" ht="12.75">
      <c r="A83" s="247" t="s">
        <v>2</v>
      </c>
      <c r="B83" s="225" t="s">
        <v>8</v>
      </c>
      <c r="C83" s="227"/>
      <c r="D83" s="73"/>
      <c r="E83" s="73"/>
      <c r="F83" s="73"/>
      <c r="G83" s="73"/>
      <c r="H83" s="186"/>
      <c r="J83" s="1"/>
      <c r="L83" s="1"/>
    </row>
    <row r="84" spans="1:8" ht="12.75">
      <c r="A84" s="248"/>
      <c r="B84" s="216"/>
      <c r="C84" s="217"/>
      <c r="D84" s="36" t="s">
        <v>17</v>
      </c>
      <c r="E84" s="36" t="s">
        <v>41</v>
      </c>
      <c r="F84" s="36" t="s">
        <v>112</v>
      </c>
      <c r="G84" s="36" t="s">
        <v>42</v>
      </c>
      <c r="H84" s="187" t="s">
        <v>113</v>
      </c>
    </row>
    <row r="85" spans="1:8" ht="12.75">
      <c r="A85" s="10">
        <v>1</v>
      </c>
      <c r="B85" s="222" t="s">
        <v>141</v>
      </c>
      <c r="C85" s="224"/>
      <c r="D85" s="99">
        <v>0.375</v>
      </c>
      <c r="E85" s="106">
        <v>2800</v>
      </c>
      <c r="F85" s="108">
        <f>(E85/27)</f>
        <v>103.70370370370371</v>
      </c>
      <c r="G85" s="37">
        <f>D85*E85</f>
        <v>1050</v>
      </c>
      <c r="H85" s="169">
        <f>(G85/27)</f>
        <v>38.888888888888886</v>
      </c>
    </row>
    <row r="86" spans="1:8" ht="12.75">
      <c r="A86" s="10">
        <v>2</v>
      </c>
      <c r="B86" s="222" t="s">
        <v>15</v>
      </c>
      <c r="C86" s="224"/>
      <c r="D86" s="99">
        <v>0.044</v>
      </c>
      <c r="E86" s="202">
        <v>2.4</v>
      </c>
      <c r="F86" s="108">
        <f>(E86/27)</f>
        <v>0.08888888888888889</v>
      </c>
      <c r="G86" s="37">
        <f>D86*E86</f>
        <v>0.10559999999999999</v>
      </c>
      <c r="H86" s="169">
        <f>(G86/27)</f>
        <v>0.003911111111111111</v>
      </c>
    </row>
    <row r="87" spans="1:8" ht="12.75">
      <c r="A87" s="10">
        <v>3</v>
      </c>
      <c r="B87" s="222" t="s">
        <v>14</v>
      </c>
      <c r="C87" s="224"/>
      <c r="D87" s="99">
        <v>0.2</v>
      </c>
      <c r="E87" s="106">
        <v>200</v>
      </c>
      <c r="F87" s="108">
        <f>(E87/27)</f>
        <v>7.407407407407407</v>
      </c>
      <c r="G87" s="37">
        <f>D87*E87</f>
        <v>40</v>
      </c>
      <c r="H87" s="169">
        <f>(G87/27)</f>
        <v>1.4814814814814814</v>
      </c>
    </row>
    <row r="88" spans="1:11" ht="12.75">
      <c r="A88" s="10">
        <v>4</v>
      </c>
      <c r="B88" s="222" t="s">
        <v>75</v>
      </c>
      <c r="C88" s="224"/>
      <c r="D88" s="99" t="s">
        <v>79</v>
      </c>
      <c r="E88" s="106">
        <v>60</v>
      </c>
      <c r="F88" s="108">
        <f>(E88/27)</f>
        <v>2.2222222222222223</v>
      </c>
      <c r="G88" s="101">
        <v>36</v>
      </c>
      <c r="H88" s="169">
        <f>(G88/27)</f>
        <v>1.3333333333333333</v>
      </c>
      <c r="I88" s="1"/>
      <c r="K88" s="1"/>
    </row>
    <row r="89" spans="1:9" ht="13.5" thickBot="1">
      <c r="A89" s="21"/>
      <c r="B89" s="234" t="s">
        <v>82</v>
      </c>
      <c r="C89" s="236"/>
      <c r="D89" s="102">
        <v>0.57512</v>
      </c>
      <c r="E89" s="23"/>
      <c r="F89" s="23"/>
      <c r="G89" s="189">
        <f>SUM(G85:G88)</f>
        <v>1126.1056</v>
      </c>
      <c r="H89" s="170">
        <f>SUM(H85:H88)</f>
        <v>41.70761481481481</v>
      </c>
      <c r="I89" s="6"/>
    </row>
    <row r="90" spans="1:12" ht="12.75">
      <c r="A90" s="6"/>
      <c r="B90" s="6"/>
      <c r="C90" s="6"/>
      <c r="D90" s="6"/>
      <c r="E90" s="6"/>
      <c r="F90" s="6"/>
      <c r="G90" s="6"/>
      <c r="H90" s="6"/>
      <c r="I90" s="6"/>
      <c r="J90" s="6"/>
      <c r="L90" s="1"/>
    </row>
    <row r="91" spans="1:9" ht="13.5" thickBot="1">
      <c r="A91" s="7"/>
      <c r="B91" s="7" t="s">
        <v>43</v>
      </c>
      <c r="C91" s="7"/>
      <c r="D91" s="7"/>
      <c r="E91" s="7"/>
      <c r="F91" s="7"/>
      <c r="G91" s="7" t="s">
        <v>47</v>
      </c>
      <c r="H91" s="7"/>
      <c r="I91" s="7"/>
    </row>
    <row r="92" spans="1:11" ht="12.75">
      <c r="A92" s="143" t="s">
        <v>2</v>
      </c>
      <c r="B92" s="231" t="s">
        <v>45</v>
      </c>
      <c r="C92" s="233"/>
      <c r="D92" s="73" t="s">
        <v>46</v>
      </c>
      <c r="E92" s="73" t="s">
        <v>134</v>
      </c>
      <c r="F92" s="105" t="s">
        <v>104</v>
      </c>
      <c r="G92" s="105" t="s">
        <v>110</v>
      </c>
      <c r="H92" s="105" t="s">
        <v>137</v>
      </c>
      <c r="I92" s="128" t="s">
        <v>138</v>
      </c>
      <c r="J92" s="1"/>
      <c r="K92" s="1"/>
    </row>
    <row r="93" spans="1:12" ht="12.75">
      <c r="A93" s="10">
        <v>1</v>
      </c>
      <c r="B93" s="222" t="s">
        <v>16</v>
      </c>
      <c r="C93" s="224"/>
      <c r="D93" s="71">
        <f>I56*E17*E31</f>
        <v>880.8799999999999</v>
      </c>
      <c r="E93" s="108">
        <f aca="true" t="shared" si="6" ref="E93:E99">(D93/27)</f>
        <v>32.62518518518518</v>
      </c>
      <c r="F93" s="71">
        <f>D93/E17</f>
        <v>40.03999999999999</v>
      </c>
      <c r="G93" s="108">
        <f aca="true" t="shared" si="7" ref="G93:G99">(F93/27)</f>
        <v>1.4829629629629626</v>
      </c>
      <c r="H93" s="71">
        <f>F93/E14</f>
        <v>2.8599999999999994</v>
      </c>
      <c r="I93" s="169">
        <f aca="true" t="shared" si="8" ref="I93:I99">(H93/27)</f>
        <v>0.10592592592592591</v>
      </c>
      <c r="J93" s="1"/>
      <c r="K93" s="1"/>
      <c r="L93" s="1"/>
    </row>
    <row r="94" spans="1:12" ht="12.75">
      <c r="A94" s="10">
        <v>2</v>
      </c>
      <c r="B94" s="222" t="s">
        <v>44</v>
      </c>
      <c r="C94" s="224"/>
      <c r="D94" s="71">
        <f>H71</f>
        <v>35000</v>
      </c>
      <c r="E94" s="108">
        <f t="shared" si="6"/>
        <v>1296.2962962962963</v>
      </c>
      <c r="F94" s="71">
        <f>D94/E17</f>
        <v>1590.909090909091</v>
      </c>
      <c r="G94" s="108">
        <f t="shared" si="7"/>
        <v>58.92255892255893</v>
      </c>
      <c r="H94" s="71">
        <f>F94/E14</f>
        <v>113.63636363636364</v>
      </c>
      <c r="I94" s="169">
        <f t="shared" si="8"/>
        <v>4.2087542087542085</v>
      </c>
      <c r="J94" s="2"/>
      <c r="K94" s="2"/>
      <c r="L94" s="1"/>
    </row>
    <row r="95" spans="1:12" ht="12.75">
      <c r="A95" s="10">
        <v>3</v>
      </c>
      <c r="B95" s="266" t="s">
        <v>89</v>
      </c>
      <c r="C95" s="267"/>
      <c r="D95" s="71">
        <f>D94*0.26</f>
        <v>9100</v>
      </c>
      <c r="E95" s="108">
        <f t="shared" si="6"/>
        <v>337.037037037037</v>
      </c>
      <c r="F95" s="71">
        <f>D95/E17</f>
        <v>413.6363636363636</v>
      </c>
      <c r="G95" s="108">
        <f t="shared" si="7"/>
        <v>15.31986531986532</v>
      </c>
      <c r="H95" s="71">
        <f>F95/E14</f>
        <v>29.545454545454543</v>
      </c>
      <c r="I95" s="169">
        <f t="shared" si="8"/>
        <v>1.0942760942760943</v>
      </c>
      <c r="L95" s="2"/>
    </row>
    <row r="96" spans="1:9" ht="12.75">
      <c r="A96" s="10">
        <v>4</v>
      </c>
      <c r="B96" s="222" t="s">
        <v>9</v>
      </c>
      <c r="C96" s="224"/>
      <c r="D96" s="71">
        <f>H78</f>
        <v>62000</v>
      </c>
      <c r="E96" s="108">
        <f t="shared" si="6"/>
        <v>2296.296296296296</v>
      </c>
      <c r="F96" s="71">
        <f>D96/E17</f>
        <v>2818.181818181818</v>
      </c>
      <c r="G96" s="108">
        <f t="shared" si="7"/>
        <v>104.37710437710437</v>
      </c>
      <c r="H96" s="71">
        <f>F96/E14</f>
        <v>201.29870129870127</v>
      </c>
      <c r="I96" s="169">
        <f t="shared" si="8"/>
        <v>7.455507455507455</v>
      </c>
    </row>
    <row r="97" spans="1:9" ht="12.75">
      <c r="A97" s="10">
        <v>5</v>
      </c>
      <c r="B97" s="222" t="s">
        <v>23</v>
      </c>
      <c r="C97" s="224"/>
      <c r="D97" s="71">
        <f>K46/12</f>
        <v>3306.25</v>
      </c>
      <c r="E97" s="108">
        <f t="shared" si="6"/>
        <v>122.45370370370371</v>
      </c>
      <c r="F97" s="71">
        <f>D97/E17</f>
        <v>150.2840909090909</v>
      </c>
      <c r="G97" s="108">
        <f t="shared" si="7"/>
        <v>5.566077441077441</v>
      </c>
      <c r="H97" s="71">
        <f>F97/E14</f>
        <v>10.734577922077921</v>
      </c>
      <c r="I97" s="169">
        <f t="shared" si="8"/>
        <v>0.39757696007696003</v>
      </c>
    </row>
    <row r="98" spans="1:9" ht="12.75">
      <c r="A98" s="10">
        <v>6</v>
      </c>
      <c r="B98" s="222" t="s">
        <v>65</v>
      </c>
      <c r="C98" s="224"/>
      <c r="D98" s="71">
        <v>20000</v>
      </c>
      <c r="E98" s="108">
        <f t="shared" si="6"/>
        <v>740.7407407407408</v>
      </c>
      <c r="F98" s="71">
        <f>D98/E17</f>
        <v>909.0909090909091</v>
      </c>
      <c r="G98" s="108">
        <f t="shared" si="7"/>
        <v>33.67003367003367</v>
      </c>
      <c r="H98" s="71">
        <f>F98/E14</f>
        <v>64.93506493506494</v>
      </c>
      <c r="I98" s="169">
        <f t="shared" si="8"/>
        <v>2.4050024050024055</v>
      </c>
    </row>
    <row r="99" spans="1:9" ht="12.75">
      <c r="A99" s="10">
        <v>7</v>
      </c>
      <c r="B99" s="222" t="s">
        <v>87</v>
      </c>
      <c r="C99" s="224"/>
      <c r="D99" s="71">
        <v>10000</v>
      </c>
      <c r="E99" s="108">
        <f t="shared" si="6"/>
        <v>370.3703703703704</v>
      </c>
      <c r="F99" s="71">
        <f>D99/E17</f>
        <v>454.54545454545456</v>
      </c>
      <c r="G99" s="108">
        <f t="shared" si="7"/>
        <v>16.835016835016834</v>
      </c>
      <c r="H99" s="71">
        <f>F99/E14</f>
        <v>32.46753246753247</v>
      </c>
      <c r="I99" s="169">
        <f t="shared" si="8"/>
        <v>1.2025012025012027</v>
      </c>
    </row>
    <row r="100" spans="1:10" ht="13.5" thickBot="1">
      <c r="A100" s="21"/>
      <c r="B100" s="234" t="s">
        <v>24</v>
      </c>
      <c r="C100" s="236"/>
      <c r="D100" s="74">
        <f>SUM(D93:D99)</f>
        <v>140287.13</v>
      </c>
      <c r="E100" s="129">
        <f>SUM(E93:E99)</f>
        <v>5195.819629629629</v>
      </c>
      <c r="F100" s="145"/>
      <c r="G100" s="74"/>
      <c r="H100" s="74">
        <f>SUM(H93:H99)</f>
        <v>455.47769480519474</v>
      </c>
      <c r="I100" s="170">
        <f>SUM(I93:I99)</f>
        <v>16.86954425204425</v>
      </c>
      <c r="J100" s="6"/>
    </row>
    <row r="101" spans="1:1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1"/>
    </row>
    <row r="102" spans="1:12" ht="13.5" thickBot="1">
      <c r="A102" s="7"/>
      <c r="B102" s="7" t="s">
        <v>90</v>
      </c>
      <c r="C102" s="7"/>
      <c r="D102" s="7"/>
      <c r="E102" s="7"/>
      <c r="F102" s="7"/>
      <c r="G102" s="7" t="s">
        <v>48</v>
      </c>
      <c r="H102" s="7"/>
      <c r="I102" s="7"/>
      <c r="J102" s="7"/>
      <c r="L102" s="1"/>
    </row>
    <row r="103" spans="1:11" ht="12.75">
      <c r="A103" s="7"/>
      <c r="B103" s="131" t="s">
        <v>94</v>
      </c>
      <c r="C103" s="114" t="s">
        <v>95</v>
      </c>
      <c r="D103" s="7"/>
      <c r="E103" s="7"/>
      <c r="F103" s="7"/>
      <c r="G103" s="7"/>
      <c r="H103" s="7"/>
      <c r="I103" s="6"/>
      <c r="J103" s="1"/>
      <c r="K103" s="1"/>
    </row>
    <row r="104" spans="1:12" ht="13.5" thickBot="1">
      <c r="A104" s="6"/>
      <c r="B104" s="139">
        <f>G89+H100</f>
        <v>1581.5832948051948</v>
      </c>
      <c r="C104" s="113">
        <f>(B104/27)</f>
        <v>58.57715906685907</v>
      </c>
      <c r="D104" s="6"/>
      <c r="E104" s="6"/>
      <c r="F104" s="6"/>
      <c r="G104" s="6"/>
      <c r="H104" s="6"/>
      <c r="I104" s="7"/>
      <c r="J104" s="1"/>
      <c r="K104" s="1"/>
      <c r="L104" s="1"/>
    </row>
    <row r="105" spans="1:12" ht="13.5" thickBot="1">
      <c r="A105" s="6"/>
      <c r="B105" s="38"/>
      <c r="C105" s="38"/>
      <c r="D105" s="6"/>
      <c r="E105" s="6"/>
      <c r="F105" s="6"/>
      <c r="G105" s="6"/>
      <c r="H105" s="6"/>
      <c r="I105" s="6"/>
      <c r="J105" s="7"/>
      <c r="L105" s="1"/>
    </row>
    <row r="106" spans="1:9" ht="12.75">
      <c r="A106" s="143" t="s">
        <v>2</v>
      </c>
      <c r="B106" s="231" t="s">
        <v>51</v>
      </c>
      <c r="C106" s="232"/>
      <c r="D106" s="233"/>
      <c r="E106" s="73" t="s">
        <v>105</v>
      </c>
      <c r="F106" s="178" t="s">
        <v>96</v>
      </c>
      <c r="G106" s="7"/>
      <c r="H106" s="7"/>
      <c r="I106" s="6"/>
    </row>
    <row r="107" spans="1:9" ht="12.75">
      <c r="A107" s="10">
        <v>1</v>
      </c>
      <c r="B107" s="19" t="s">
        <v>111</v>
      </c>
      <c r="C107" s="19"/>
      <c r="D107" s="19"/>
      <c r="E107" s="100">
        <f>B104</f>
        <v>1581.5832948051948</v>
      </c>
      <c r="F107" s="179">
        <f>(E107/27)</f>
        <v>58.57715906685907</v>
      </c>
      <c r="G107" s="6"/>
      <c r="H107" s="6"/>
      <c r="I107" s="6"/>
    </row>
    <row r="108" spans="1:9" ht="12.75">
      <c r="A108" s="10">
        <v>2</v>
      </c>
      <c r="B108" s="19" t="s">
        <v>115</v>
      </c>
      <c r="C108" s="19"/>
      <c r="D108" s="19"/>
      <c r="E108" s="182">
        <v>2000</v>
      </c>
      <c r="F108" s="180">
        <f>(E108/27)</f>
        <v>74.07407407407408</v>
      </c>
      <c r="G108" s="6"/>
      <c r="H108" s="6"/>
      <c r="I108" s="6"/>
    </row>
    <row r="109" spans="1:9" ht="12.75">
      <c r="A109" s="10">
        <v>3</v>
      </c>
      <c r="B109" s="222" t="s">
        <v>116</v>
      </c>
      <c r="C109" s="223"/>
      <c r="D109" s="224"/>
      <c r="E109" s="183">
        <f>(E108-E107)*0.15</f>
        <v>62.76250577922078</v>
      </c>
      <c r="F109" s="179">
        <f>(E109/27)</f>
        <v>2.3245372510822513</v>
      </c>
      <c r="G109" s="6"/>
      <c r="H109" s="6"/>
      <c r="I109" s="6"/>
    </row>
    <row r="110" spans="1:9" ht="12.75">
      <c r="A110" s="39">
        <v>4</v>
      </c>
      <c r="B110" s="240" t="s">
        <v>49</v>
      </c>
      <c r="C110" s="241"/>
      <c r="D110" s="242"/>
      <c r="E110" s="184">
        <f>E111/E107*100</f>
        <v>22.48722533828929</v>
      </c>
      <c r="F110" s="181">
        <f>F111/F107*100</f>
        <v>22.48722533828929</v>
      </c>
      <c r="G110" s="6"/>
      <c r="H110" s="6"/>
      <c r="I110" s="6"/>
    </row>
    <row r="111" spans="1:9" ht="12.75">
      <c r="A111" s="10">
        <v>5</v>
      </c>
      <c r="B111" s="19" t="s">
        <v>139</v>
      </c>
      <c r="C111" s="19"/>
      <c r="D111" s="19"/>
      <c r="E111" s="100">
        <f>E108-E109-E107</f>
        <v>355.65419941558434</v>
      </c>
      <c r="F111" s="179">
        <f>(E111/27)</f>
        <v>13.172377756132754</v>
      </c>
      <c r="G111" s="6"/>
      <c r="H111" s="6"/>
      <c r="I111" s="6"/>
    </row>
    <row r="112" spans="1:11" ht="12.75">
      <c r="A112" s="10">
        <v>6</v>
      </c>
      <c r="B112" s="19" t="s">
        <v>117</v>
      </c>
      <c r="C112" s="19"/>
      <c r="D112" s="19"/>
      <c r="E112" s="100">
        <f>E111*E14</f>
        <v>4979.158791818181</v>
      </c>
      <c r="F112" s="179">
        <f>(E112/27)</f>
        <v>184.41328858585857</v>
      </c>
      <c r="G112" s="7"/>
      <c r="H112" s="7"/>
      <c r="I112" s="6"/>
      <c r="J112" s="1"/>
      <c r="K112" s="1"/>
    </row>
    <row r="113" spans="1:12" ht="13.5" thickBot="1">
      <c r="A113" s="21">
        <v>7</v>
      </c>
      <c r="B113" s="22" t="s">
        <v>50</v>
      </c>
      <c r="C113" s="22"/>
      <c r="D113" s="22"/>
      <c r="E113" s="40">
        <f>H46/E112</f>
        <v>79.68213439023972</v>
      </c>
      <c r="F113" s="196">
        <f>I46/F112</f>
        <v>79.68213439023972</v>
      </c>
      <c r="G113" s="6"/>
      <c r="H113" s="6"/>
      <c r="I113" s="7"/>
      <c r="L113" s="1"/>
    </row>
    <row r="114" spans="6:11" ht="12.75">
      <c r="F114" s="6"/>
      <c r="G114" s="6"/>
      <c r="H114" s="6"/>
      <c r="I114" s="6"/>
      <c r="J114" s="1"/>
      <c r="K114" s="1"/>
    </row>
    <row r="115" spans="2:12" ht="12.75">
      <c r="B115" t="s">
        <v>102</v>
      </c>
      <c r="F115" s="7"/>
      <c r="G115" s="7"/>
      <c r="H115" s="7"/>
      <c r="I115" s="7"/>
      <c r="K115" s="1"/>
      <c r="L115" s="1"/>
    </row>
    <row r="116" ht="12.75">
      <c r="L116" s="1"/>
    </row>
  </sheetData>
  <mergeCells count="57">
    <mergeCell ref="B109:D109"/>
    <mergeCell ref="B110:D110"/>
    <mergeCell ref="A83:A84"/>
    <mergeCell ref="B83:C84"/>
    <mergeCell ref="B86:C86"/>
    <mergeCell ref="B87:C87"/>
    <mergeCell ref="B85:C85"/>
    <mergeCell ref="B89:C89"/>
    <mergeCell ref="B92:C92"/>
    <mergeCell ref="B93:C93"/>
    <mergeCell ref="A37:A38"/>
    <mergeCell ref="B37:D38"/>
    <mergeCell ref="E37:E38"/>
    <mergeCell ref="G37:G38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63:C63"/>
    <mergeCell ref="H37:H38"/>
    <mergeCell ref="B62:C62"/>
    <mergeCell ref="B43:D43"/>
    <mergeCell ref="B46:D46"/>
    <mergeCell ref="B53:D53"/>
    <mergeCell ref="B54:D54"/>
    <mergeCell ref="J37:K37"/>
    <mergeCell ref="B88:C88"/>
    <mergeCell ref="B39:D39"/>
    <mergeCell ref="B41:D41"/>
    <mergeCell ref="B42:D42"/>
    <mergeCell ref="B51:D51"/>
    <mergeCell ref="B55:D55"/>
    <mergeCell ref="B59:C59"/>
    <mergeCell ref="B60:C60"/>
    <mergeCell ref="B61:C61"/>
    <mergeCell ref="B64:C64"/>
    <mergeCell ref="A74:A75"/>
    <mergeCell ref="F74:F75"/>
    <mergeCell ref="G74:H74"/>
    <mergeCell ref="B94:C94"/>
    <mergeCell ref="B106:D106"/>
    <mergeCell ref="B95:C95"/>
    <mergeCell ref="B96:C96"/>
    <mergeCell ref="B97:C97"/>
    <mergeCell ref="B98:C98"/>
    <mergeCell ref="B99:C99"/>
    <mergeCell ref="B100:C100"/>
  </mergeCells>
  <printOptions/>
  <pageMargins left="0.26" right="0.3" top="0.21" bottom="0.2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1">
      <selection activeCell="A8" sqref="A8"/>
    </sheetView>
  </sheetViews>
  <sheetFormatPr defaultColWidth="9.00390625" defaultRowHeight="12.75"/>
  <cols>
    <col min="1" max="1" width="4.625" style="0" customWidth="1"/>
    <col min="2" max="2" width="11.125" style="0" customWidth="1"/>
    <col min="4" max="4" width="13.875" style="0" customWidth="1"/>
    <col min="5" max="5" width="12.875" style="0" customWidth="1"/>
    <col min="6" max="6" width="13.125" style="0" customWidth="1"/>
    <col min="7" max="7" width="11.125" style="0" customWidth="1"/>
    <col min="8" max="8" width="12.375" style="0" customWidth="1"/>
    <col min="9" max="9" width="11.25390625" style="0" customWidth="1"/>
    <col min="11" max="11" width="11.00390625" style="0" customWidth="1"/>
  </cols>
  <sheetData>
    <row r="1" spans="1:9" ht="15">
      <c r="A1" s="50"/>
      <c r="B1" s="51"/>
      <c r="C1" s="52"/>
      <c r="D1" s="53"/>
      <c r="E1" s="75"/>
      <c r="F1" s="76"/>
      <c r="G1" s="76"/>
      <c r="H1" s="76"/>
      <c r="I1" s="77"/>
    </row>
    <row r="2" spans="1:9" ht="14.25">
      <c r="A2" s="54"/>
      <c r="B2" s="43"/>
      <c r="C2" s="44"/>
      <c r="D2" s="45"/>
      <c r="E2" s="75"/>
      <c r="F2" s="59"/>
      <c r="G2" s="59"/>
      <c r="H2" s="59"/>
      <c r="I2" s="77"/>
    </row>
    <row r="3" spans="1:9" ht="12.75">
      <c r="A3" s="54"/>
      <c r="B3" s="46"/>
      <c r="C3" s="44"/>
      <c r="D3" s="45"/>
      <c r="E3" s="75"/>
      <c r="F3" s="59"/>
      <c r="G3" s="59"/>
      <c r="H3" s="59"/>
      <c r="I3" s="78"/>
    </row>
    <row r="4" spans="1:9" ht="12.75">
      <c r="A4" s="54"/>
      <c r="B4" s="47"/>
      <c r="C4" s="48"/>
      <c r="D4" s="45"/>
      <c r="E4" s="75"/>
      <c r="F4" s="79"/>
      <c r="G4" s="79"/>
      <c r="H4" s="79"/>
      <c r="I4" s="77"/>
    </row>
    <row r="5" spans="1:9" ht="12.75">
      <c r="A5" s="55"/>
      <c r="B5" s="49"/>
      <c r="C5" s="48"/>
      <c r="D5" s="45"/>
      <c r="E5" s="75"/>
      <c r="F5" s="79"/>
      <c r="G5" s="79"/>
      <c r="H5" s="79"/>
      <c r="I5" s="78"/>
    </row>
    <row r="6" spans="1:9" ht="12.75">
      <c r="A6" s="56"/>
      <c r="B6" s="49"/>
      <c r="C6" s="48"/>
      <c r="D6" s="45"/>
      <c r="E6" s="75"/>
      <c r="F6" s="79"/>
      <c r="G6" s="79"/>
      <c r="H6" s="79"/>
      <c r="I6" s="78"/>
    </row>
    <row r="7" spans="1:9" ht="13.5" thickBot="1">
      <c r="A7" s="60"/>
      <c r="B7" s="57"/>
      <c r="C7" s="58"/>
      <c r="D7" s="58"/>
      <c r="E7" s="75"/>
      <c r="F7" s="80"/>
      <c r="G7" s="80"/>
      <c r="H7" s="81"/>
      <c r="I7" s="78"/>
    </row>
    <row r="8" spans="1:10" ht="43.5" customHeight="1">
      <c r="A8" s="6"/>
      <c r="B8" s="6"/>
      <c r="C8" s="6"/>
      <c r="D8" s="6"/>
      <c r="E8" s="42" t="s">
        <v>0</v>
      </c>
      <c r="F8" s="6"/>
      <c r="G8" s="6"/>
      <c r="H8" s="6"/>
      <c r="I8" s="6"/>
      <c r="J8" s="6"/>
    </row>
    <row r="9" spans="1:12" ht="12.75">
      <c r="A9" s="7"/>
      <c r="B9" s="7"/>
      <c r="C9" s="7"/>
      <c r="D9" s="7"/>
      <c r="E9" s="8" t="s">
        <v>91</v>
      </c>
      <c r="F9" s="7"/>
      <c r="G9" s="7"/>
      <c r="H9" s="7"/>
      <c r="I9" s="7"/>
      <c r="J9" s="7"/>
      <c r="K9" s="1"/>
      <c r="L9" s="1"/>
    </row>
    <row r="10" spans="1:12" ht="12.75">
      <c r="A10" s="7"/>
      <c r="B10" s="7"/>
      <c r="C10" s="7"/>
      <c r="D10" s="7"/>
      <c r="E10" s="8" t="s">
        <v>144</v>
      </c>
      <c r="F10" s="7"/>
      <c r="G10" s="7"/>
      <c r="H10" s="7"/>
      <c r="I10" s="7"/>
      <c r="J10" s="7"/>
      <c r="K10" s="1"/>
      <c r="L10" s="1"/>
    </row>
    <row r="11" spans="1:12" ht="51.75" customHeight="1" thickBot="1">
      <c r="A11" s="7"/>
      <c r="B11" s="7" t="s">
        <v>36</v>
      </c>
      <c r="C11" s="7"/>
      <c r="D11" s="7"/>
      <c r="E11" s="1"/>
      <c r="F11" s="7"/>
      <c r="G11" s="7" t="s">
        <v>28</v>
      </c>
      <c r="H11" s="7"/>
      <c r="I11" s="7"/>
      <c r="J11" s="7"/>
      <c r="K11" s="1"/>
      <c r="L11" s="1"/>
    </row>
    <row r="12" spans="1:10" ht="12.75">
      <c r="A12" s="142" t="s">
        <v>2</v>
      </c>
      <c r="B12" s="211" t="s">
        <v>37</v>
      </c>
      <c r="C12" s="212"/>
      <c r="D12" s="213"/>
      <c r="E12" s="218" t="s">
        <v>66</v>
      </c>
      <c r="F12" s="206"/>
      <c r="G12" s="207"/>
      <c r="H12" s="6"/>
      <c r="I12" s="6"/>
      <c r="J12" s="6"/>
    </row>
    <row r="13" spans="1:10" ht="12.75">
      <c r="A13" s="9">
        <v>1</v>
      </c>
      <c r="B13" s="208" t="s">
        <v>67</v>
      </c>
      <c r="C13" s="209"/>
      <c r="D13" s="210"/>
      <c r="E13" s="254">
        <v>30</v>
      </c>
      <c r="F13" s="255"/>
      <c r="G13" s="256"/>
      <c r="H13" s="6"/>
      <c r="I13" s="6"/>
      <c r="J13" s="6"/>
    </row>
    <row r="14" spans="1:10" ht="12.75">
      <c r="A14" s="9">
        <v>2</v>
      </c>
      <c r="B14" s="208" t="s">
        <v>68</v>
      </c>
      <c r="C14" s="209"/>
      <c r="D14" s="210"/>
      <c r="E14" s="257">
        <v>18</v>
      </c>
      <c r="F14" s="258"/>
      <c r="G14" s="259"/>
      <c r="H14" s="6"/>
      <c r="I14" s="6"/>
      <c r="J14" s="6"/>
    </row>
    <row r="15" spans="1:10" ht="12.75">
      <c r="A15" s="10">
        <v>3</v>
      </c>
      <c r="B15" s="208" t="s">
        <v>53</v>
      </c>
      <c r="C15" s="209"/>
      <c r="D15" s="210"/>
      <c r="E15" s="250">
        <f>E13*E14</f>
        <v>540</v>
      </c>
      <c r="F15" s="250"/>
      <c r="G15" s="251"/>
      <c r="H15" s="6"/>
      <c r="I15" s="6"/>
      <c r="J15" s="6"/>
    </row>
    <row r="16" spans="1:10" ht="12.75">
      <c r="A16" s="10">
        <v>4</v>
      </c>
      <c r="B16" s="208" t="s">
        <v>69</v>
      </c>
      <c r="C16" s="209"/>
      <c r="D16" s="210"/>
      <c r="E16" s="252">
        <v>600</v>
      </c>
      <c r="F16" s="252"/>
      <c r="G16" s="253"/>
      <c r="H16" s="6"/>
      <c r="I16" s="6"/>
      <c r="J16" s="6"/>
    </row>
    <row r="17" spans="1:10" ht="12.75">
      <c r="A17" s="12">
        <v>5</v>
      </c>
      <c r="B17" s="208" t="s">
        <v>52</v>
      </c>
      <c r="C17" s="209"/>
      <c r="D17" s="210"/>
      <c r="E17" s="254">
        <v>22</v>
      </c>
      <c r="F17" s="255"/>
      <c r="G17" s="256"/>
      <c r="H17" s="6"/>
      <c r="I17" s="6"/>
      <c r="J17" s="6"/>
    </row>
    <row r="18" spans="1:10" ht="13.5" thickBot="1">
      <c r="A18" s="13">
        <v>6</v>
      </c>
      <c r="B18" s="260" t="s">
        <v>54</v>
      </c>
      <c r="C18" s="261"/>
      <c r="D18" s="262"/>
      <c r="E18" s="263">
        <v>5</v>
      </c>
      <c r="F18" s="264"/>
      <c r="G18" s="265"/>
      <c r="H18" s="6"/>
      <c r="I18" s="6"/>
      <c r="J18" s="6"/>
    </row>
    <row r="19" spans="1:12" ht="52.5" customHeight="1" thickBot="1">
      <c r="A19" s="7"/>
      <c r="B19" s="7" t="s">
        <v>55</v>
      </c>
      <c r="C19" s="7"/>
      <c r="D19" s="7"/>
      <c r="E19" s="7"/>
      <c r="F19" s="7"/>
      <c r="G19" s="7" t="s">
        <v>35</v>
      </c>
      <c r="H19" s="7"/>
      <c r="I19" s="7"/>
      <c r="J19" s="7"/>
      <c r="K19" s="1"/>
      <c r="L19" s="1"/>
    </row>
    <row r="20" spans="1:12" ht="13.5" thickBot="1">
      <c r="A20" s="171" t="s">
        <v>2</v>
      </c>
      <c r="B20" s="62" t="s">
        <v>8</v>
      </c>
      <c r="C20" s="62"/>
      <c r="D20" s="62" t="s">
        <v>73</v>
      </c>
      <c r="E20" s="107" t="s">
        <v>103</v>
      </c>
      <c r="F20" s="201" t="s">
        <v>130</v>
      </c>
      <c r="G20" s="7"/>
      <c r="H20" s="1"/>
      <c r="I20" s="1"/>
      <c r="J20" s="1"/>
      <c r="K20" s="1"/>
      <c r="L20" s="1"/>
    </row>
    <row r="21" spans="1:12" ht="12.75">
      <c r="A21" s="9">
        <v>1</v>
      </c>
      <c r="B21" s="16" t="s">
        <v>59</v>
      </c>
      <c r="C21" s="16"/>
      <c r="D21" s="16" t="s">
        <v>56</v>
      </c>
      <c r="E21" s="172">
        <v>0</v>
      </c>
      <c r="F21" s="197">
        <f aca="true" t="shared" si="0" ref="F21:F29">(E21/27)</f>
        <v>0</v>
      </c>
      <c r="G21" s="6"/>
      <c r="H21" s="6"/>
      <c r="I21" s="6"/>
      <c r="J21" s="6"/>
      <c r="K21" s="6"/>
      <c r="L21" s="6"/>
    </row>
    <row r="22" spans="1:12" ht="12.75">
      <c r="A22" s="10">
        <v>2</v>
      </c>
      <c r="B22" s="20" t="s">
        <v>135</v>
      </c>
      <c r="C22" s="20"/>
      <c r="D22" s="20" t="s">
        <v>125</v>
      </c>
      <c r="E22" s="152">
        <v>154000</v>
      </c>
      <c r="F22" s="111">
        <f>(E22/27)</f>
        <v>5703.7037037037035</v>
      </c>
      <c r="G22" s="6"/>
      <c r="H22" s="6"/>
      <c r="I22" s="6"/>
      <c r="J22" s="6"/>
      <c r="K22" s="6"/>
      <c r="L22" s="6"/>
    </row>
    <row r="23" spans="1:6" ht="12.75">
      <c r="A23" s="10">
        <v>3</v>
      </c>
      <c r="B23" s="20" t="s">
        <v>88</v>
      </c>
      <c r="C23" s="20"/>
      <c r="D23" s="20" t="s">
        <v>56</v>
      </c>
      <c r="E23" s="173">
        <v>23300</v>
      </c>
      <c r="F23" s="111">
        <f t="shared" si="0"/>
        <v>862.9629629629629</v>
      </c>
    </row>
    <row r="24" spans="1:6" ht="12.75">
      <c r="A24" s="10">
        <v>4</v>
      </c>
      <c r="B24" s="20" t="s">
        <v>72</v>
      </c>
      <c r="C24" s="20"/>
      <c r="D24" s="20" t="s">
        <v>56</v>
      </c>
      <c r="E24" s="173">
        <v>250</v>
      </c>
      <c r="F24" s="111">
        <f t="shared" si="0"/>
        <v>9.25925925925926</v>
      </c>
    </row>
    <row r="25" spans="1:6" ht="12.75">
      <c r="A25" s="10">
        <v>5</v>
      </c>
      <c r="B25" s="65" t="s">
        <v>15</v>
      </c>
      <c r="C25" s="67"/>
      <c r="D25" s="20" t="s">
        <v>18</v>
      </c>
      <c r="E25" s="174">
        <v>2.4</v>
      </c>
      <c r="F25" s="111">
        <f t="shared" si="0"/>
        <v>0.08888888888888889</v>
      </c>
    </row>
    <row r="26" spans="1:7" ht="12.75">
      <c r="A26" s="10">
        <v>6</v>
      </c>
      <c r="B26" s="20" t="s">
        <v>75</v>
      </c>
      <c r="C26" s="20"/>
      <c r="D26" s="20" t="s">
        <v>74</v>
      </c>
      <c r="E26" s="173">
        <v>60</v>
      </c>
      <c r="F26" s="111">
        <f t="shared" si="0"/>
        <v>2.2222222222222223</v>
      </c>
      <c r="G26" s="6"/>
    </row>
    <row r="27" spans="1:7" ht="12.75">
      <c r="A27" s="10">
        <v>7</v>
      </c>
      <c r="B27" s="20" t="s">
        <v>141</v>
      </c>
      <c r="C27" s="20"/>
      <c r="D27" s="20" t="s">
        <v>17</v>
      </c>
      <c r="E27" s="173">
        <v>2800</v>
      </c>
      <c r="F27" s="111">
        <f t="shared" si="0"/>
        <v>103.70370370370371</v>
      </c>
      <c r="G27" s="6"/>
    </row>
    <row r="28" spans="1:7" ht="12.75">
      <c r="A28" s="10">
        <v>8</v>
      </c>
      <c r="B28" s="20" t="s">
        <v>76</v>
      </c>
      <c r="C28" s="20"/>
      <c r="D28" s="20" t="s">
        <v>17</v>
      </c>
      <c r="E28" s="173">
        <v>200</v>
      </c>
      <c r="F28" s="111">
        <f t="shared" si="0"/>
        <v>7.407407407407407</v>
      </c>
      <c r="G28" s="6"/>
    </row>
    <row r="29" spans="1:7" ht="12.75">
      <c r="A29" s="10">
        <v>9</v>
      </c>
      <c r="B29" s="20" t="s">
        <v>58</v>
      </c>
      <c r="C29" s="20"/>
      <c r="D29" s="20" t="s">
        <v>56</v>
      </c>
      <c r="E29" s="173">
        <v>1000</v>
      </c>
      <c r="F29" s="111">
        <f t="shared" si="0"/>
        <v>37.03703703703704</v>
      </c>
      <c r="G29" s="6"/>
    </row>
    <row r="30" spans="1:7" ht="12.75">
      <c r="A30" s="10">
        <v>10</v>
      </c>
      <c r="B30" s="20" t="s">
        <v>78</v>
      </c>
      <c r="C30" s="20"/>
      <c r="D30" s="20" t="s">
        <v>56</v>
      </c>
      <c r="E30" s="173">
        <v>0</v>
      </c>
      <c r="F30" s="111"/>
      <c r="G30" s="6"/>
    </row>
    <row r="31" spans="1:7" ht="12.75">
      <c r="A31" s="12">
        <v>11</v>
      </c>
      <c r="B31" s="20" t="s">
        <v>16</v>
      </c>
      <c r="C31" s="20"/>
      <c r="D31" s="168" t="s">
        <v>19</v>
      </c>
      <c r="E31" s="175">
        <v>1.4</v>
      </c>
      <c r="F31" s="165">
        <f>(E31/27)</f>
        <v>0.05185185185185185</v>
      </c>
      <c r="G31" s="6"/>
    </row>
    <row r="32" spans="1:7" ht="12.75">
      <c r="A32" s="10">
        <v>12</v>
      </c>
      <c r="B32" s="20" t="s">
        <v>70</v>
      </c>
      <c r="C32" s="20"/>
      <c r="D32" s="20" t="s">
        <v>56</v>
      </c>
      <c r="E32" s="173">
        <v>9900</v>
      </c>
      <c r="F32" s="111">
        <f>(E32/27)</f>
        <v>366.6666666666667</v>
      </c>
      <c r="G32" s="6"/>
    </row>
    <row r="33" spans="1:12" ht="12.75">
      <c r="A33" s="10">
        <v>13</v>
      </c>
      <c r="B33" s="20" t="s">
        <v>124</v>
      </c>
      <c r="C33" s="20"/>
      <c r="D33" s="20" t="s">
        <v>125</v>
      </c>
      <c r="E33" s="152">
        <v>7000</v>
      </c>
      <c r="F33" s="111">
        <f>(E33/27)</f>
        <v>259.25925925925924</v>
      </c>
      <c r="G33" s="6"/>
      <c r="H33" s="6"/>
      <c r="I33" s="6"/>
      <c r="J33" s="6"/>
      <c r="K33" s="1"/>
      <c r="L33" s="1"/>
    </row>
    <row r="34" spans="1:12" ht="12.75">
      <c r="A34" s="10">
        <v>14</v>
      </c>
      <c r="B34" s="20" t="s">
        <v>126</v>
      </c>
      <c r="C34" s="20"/>
      <c r="D34" s="153" t="s">
        <v>127</v>
      </c>
      <c r="E34" s="154">
        <v>192.5</v>
      </c>
      <c r="F34" s="155">
        <f>(E34/27)</f>
        <v>7.12962962962963</v>
      </c>
      <c r="G34" s="6"/>
      <c r="H34" s="6"/>
      <c r="I34" s="6"/>
      <c r="J34" s="6"/>
      <c r="K34" s="1"/>
      <c r="L34" s="1"/>
    </row>
    <row r="35" spans="1:12" ht="13.5" thickBot="1">
      <c r="A35" s="13">
        <v>15</v>
      </c>
      <c r="B35" s="124" t="s">
        <v>128</v>
      </c>
      <c r="C35" s="124"/>
      <c r="D35" s="156" t="s">
        <v>125</v>
      </c>
      <c r="E35" s="157">
        <v>8350</v>
      </c>
      <c r="F35" s="158">
        <f>(E35/27)</f>
        <v>309.25925925925924</v>
      </c>
      <c r="G35" s="6"/>
      <c r="H35" s="6"/>
      <c r="I35" s="6"/>
      <c r="J35" s="6"/>
      <c r="K35" s="1"/>
      <c r="L35" s="1"/>
    </row>
    <row r="36" spans="1:12" ht="13.5" thickBot="1">
      <c r="A36" s="7"/>
      <c r="B36" s="7" t="s">
        <v>21</v>
      </c>
      <c r="C36" s="7"/>
      <c r="D36" s="7"/>
      <c r="E36" s="7"/>
      <c r="F36" s="7"/>
      <c r="G36" s="7" t="s">
        <v>38</v>
      </c>
      <c r="H36" s="7"/>
      <c r="I36" s="7"/>
      <c r="J36" s="7"/>
      <c r="K36" s="3"/>
      <c r="L36" s="3"/>
    </row>
    <row r="37" spans="1:12" ht="12.75">
      <c r="A37" s="214" t="s">
        <v>2</v>
      </c>
      <c r="B37" s="225" t="s">
        <v>8</v>
      </c>
      <c r="C37" s="226"/>
      <c r="D37" s="227"/>
      <c r="E37" s="245" t="s">
        <v>106</v>
      </c>
      <c r="F37" s="27" t="s">
        <v>130</v>
      </c>
      <c r="G37" s="245" t="s">
        <v>22</v>
      </c>
      <c r="H37" s="245" t="s">
        <v>118</v>
      </c>
      <c r="I37" s="27" t="s">
        <v>119</v>
      </c>
      <c r="J37" s="243" t="s">
        <v>27</v>
      </c>
      <c r="K37" s="244"/>
      <c r="L37" s="28"/>
    </row>
    <row r="38" spans="1:12" ht="13.5" thickBot="1">
      <c r="A38" s="215"/>
      <c r="B38" s="228"/>
      <c r="C38" s="229"/>
      <c r="D38" s="230"/>
      <c r="E38" s="246"/>
      <c r="F38" s="104"/>
      <c r="G38" s="246"/>
      <c r="H38" s="246"/>
      <c r="I38" s="104"/>
      <c r="J38" s="14" t="s">
        <v>25</v>
      </c>
      <c r="K38" s="109" t="s">
        <v>26</v>
      </c>
      <c r="L38" s="198" t="s">
        <v>96</v>
      </c>
    </row>
    <row r="39" spans="1:12" ht="12.75">
      <c r="A39" s="9">
        <v>1</v>
      </c>
      <c r="B39" s="237" t="s">
        <v>60</v>
      </c>
      <c r="C39" s="238"/>
      <c r="D39" s="239"/>
      <c r="E39" s="117">
        <f>E21</f>
        <v>0</v>
      </c>
      <c r="F39" s="108">
        <f aca="true" t="shared" si="1" ref="F39:F45">(E39/27)</f>
        <v>0</v>
      </c>
      <c r="G39" s="15">
        <v>1</v>
      </c>
      <c r="H39" s="119">
        <f aca="true" t="shared" si="2" ref="H39:H44">G39*E39</f>
        <v>0</v>
      </c>
      <c r="I39" s="108">
        <f aca="true" t="shared" si="3" ref="I39:I45">(H39/27)</f>
        <v>0</v>
      </c>
      <c r="J39" s="17">
        <v>10</v>
      </c>
      <c r="K39" s="121">
        <f aca="true" t="shared" si="4" ref="K39:K45">H39*J39/100</f>
        <v>0</v>
      </c>
      <c r="L39" s="197">
        <f aca="true" t="shared" si="5" ref="L39:L46">(K39/27)</f>
        <v>0</v>
      </c>
    </row>
    <row r="40" spans="1:12" ht="12.75">
      <c r="A40" s="12">
        <v>2</v>
      </c>
      <c r="B40" s="91" t="s">
        <v>136</v>
      </c>
      <c r="C40" s="92"/>
      <c r="D40" s="93"/>
      <c r="E40" s="100">
        <v>154000</v>
      </c>
      <c r="F40" s="108">
        <f t="shared" si="1"/>
        <v>5703.7037037037035</v>
      </c>
      <c r="G40" s="161">
        <v>1</v>
      </c>
      <c r="H40" s="162">
        <f t="shared" si="2"/>
        <v>154000</v>
      </c>
      <c r="I40" s="160">
        <f>(H40/27)</f>
        <v>5703.7037037037035</v>
      </c>
      <c r="J40" s="163">
        <v>10</v>
      </c>
      <c r="K40" s="164">
        <f t="shared" si="4"/>
        <v>15400</v>
      </c>
      <c r="L40" s="165">
        <f>(K40/27)</f>
        <v>570.3703703703703</v>
      </c>
    </row>
    <row r="41" spans="1:12" ht="12.75">
      <c r="A41" s="10">
        <v>3</v>
      </c>
      <c r="B41" s="222" t="s">
        <v>71</v>
      </c>
      <c r="C41" s="223"/>
      <c r="D41" s="224"/>
      <c r="E41" s="118">
        <v>23300</v>
      </c>
      <c r="F41" s="108">
        <f t="shared" si="1"/>
        <v>862.9629629629629</v>
      </c>
      <c r="G41" s="5">
        <v>18</v>
      </c>
      <c r="H41" s="100">
        <f t="shared" si="2"/>
        <v>419400</v>
      </c>
      <c r="I41" s="108">
        <f t="shared" si="3"/>
        <v>15533.333333333334</v>
      </c>
      <c r="J41" s="11">
        <v>10</v>
      </c>
      <c r="K41" s="121">
        <f t="shared" si="4"/>
        <v>41940</v>
      </c>
      <c r="L41" s="111">
        <f t="shared" si="5"/>
        <v>1553.3333333333333</v>
      </c>
    </row>
    <row r="42" spans="1:12" ht="12.75">
      <c r="A42" s="10">
        <v>4</v>
      </c>
      <c r="B42" s="222" t="s">
        <v>58</v>
      </c>
      <c r="C42" s="223"/>
      <c r="D42" s="224"/>
      <c r="E42" s="118">
        <v>1000</v>
      </c>
      <c r="F42" s="108">
        <f t="shared" si="1"/>
        <v>37.03703703703704</v>
      </c>
      <c r="G42" s="5">
        <v>1</v>
      </c>
      <c r="H42" s="100">
        <f t="shared" si="2"/>
        <v>1000</v>
      </c>
      <c r="I42" s="108">
        <f t="shared" si="3"/>
        <v>37.03703703703704</v>
      </c>
      <c r="J42" s="11">
        <v>10</v>
      </c>
      <c r="K42" s="121">
        <f t="shared" si="4"/>
        <v>100</v>
      </c>
      <c r="L42" s="111">
        <f t="shared" si="5"/>
        <v>3.7037037037037037</v>
      </c>
    </row>
    <row r="43" spans="1:12" ht="12.75">
      <c r="A43" s="10">
        <v>5</v>
      </c>
      <c r="B43" s="222" t="s">
        <v>70</v>
      </c>
      <c r="C43" s="223"/>
      <c r="D43" s="224"/>
      <c r="E43" s="118">
        <f>E32</f>
        <v>9900</v>
      </c>
      <c r="F43" s="108">
        <f t="shared" si="1"/>
        <v>366.6666666666667</v>
      </c>
      <c r="G43" s="5">
        <v>1</v>
      </c>
      <c r="H43" s="100">
        <f t="shared" si="2"/>
        <v>9900</v>
      </c>
      <c r="I43" s="108">
        <f t="shared" si="3"/>
        <v>366.6666666666667</v>
      </c>
      <c r="J43" s="11">
        <v>10</v>
      </c>
      <c r="K43" s="121">
        <f t="shared" si="4"/>
        <v>990</v>
      </c>
      <c r="L43" s="111">
        <f t="shared" si="5"/>
        <v>36.666666666666664</v>
      </c>
    </row>
    <row r="44" spans="1:12" ht="12.75">
      <c r="A44" s="12">
        <v>6</v>
      </c>
      <c r="B44" s="91" t="s">
        <v>124</v>
      </c>
      <c r="C44" s="92"/>
      <c r="D44" s="93"/>
      <c r="E44" s="159">
        <v>7000</v>
      </c>
      <c r="F44" s="160">
        <f t="shared" si="1"/>
        <v>259.25925925925924</v>
      </c>
      <c r="G44" s="161">
        <v>1</v>
      </c>
      <c r="H44" s="162">
        <f t="shared" si="2"/>
        <v>7000</v>
      </c>
      <c r="I44" s="160">
        <f t="shared" si="3"/>
        <v>259.25925925925924</v>
      </c>
      <c r="J44" s="163">
        <v>10</v>
      </c>
      <c r="K44" s="159">
        <f t="shared" si="4"/>
        <v>700</v>
      </c>
      <c r="L44" s="165">
        <f t="shared" si="5"/>
        <v>25.925925925925927</v>
      </c>
    </row>
    <row r="45" spans="1:12" ht="12.75">
      <c r="A45" s="12">
        <v>7</v>
      </c>
      <c r="B45" s="91" t="s">
        <v>128</v>
      </c>
      <c r="C45" s="92"/>
      <c r="D45" s="93"/>
      <c r="E45" s="166">
        <v>8350</v>
      </c>
      <c r="F45" s="160">
        <f t="shared" si="1"/>
        <v>309.25925925925924</v>
      </c>
      <c r="G45" s="161">
        <v>1</v>
      </c>
      <c r="H45" s="162">
        <f>G45*E45</f>
        <v>8350</v>
      </c>
      <c r="I45" s="160">
        <f t="shared" si="3"/>
        <v>309.25925925925924</v>
      </c>
      <c r="J45" s="163">
        <v>10</v>
      </c>
      <c r="K45" s="167">
        <f t="shared" si="4"/>
        <v>835</v>
      </c>
      <c r="L45" s="165">
        <f t="shared" si="5"/>
        <v>30.925925925925927</v>
      </c>
    </row>
    <row r="46" spans="1:12" ht="13.5" thickBot="1">
      <c r="A46" s="21"/>
      <c r="B46" s="234" t="s">
        <v>24</v>
      </c>
      <c r="C46" s="235"/>
      <c r="D46" s="236"/>
      <c r="E46" s="23"/>
      <c r="F46" s="23"/>
      <c r="G46" s="23"/>
      <c r="H46" s="120">
        <f>SUM(H39:H45)</f>
        <v>599650</v>
      </c>
      <c r="I46" s="123">
        <f>SUM(I39:I45)</f>
        <v>22209.25925925926</v>
      </c>
      <c r="J46" s="24"/>
      <c r="K46" s="122">
        <f>SUM(K39:K45)</f>
        <v>59965</v>
      </c>
      <c r="L46" s="112">
        <f t="shared" si="5"/>
        <v>2220.925925925926</v>
      </c>
    </row>
    <row r="47" spans="1:12" ht="12.75">
      <c r="A47" s="133"/>
      <c r="B47" s="134"/>
      <c r="C47" s="134"/>
      <c r="D47" s="134"/>
      <c r="E47" s="133"/>
      <c r="F47" s="133"/>
      <c r="G47" s="133"/>
      <c r="H47" s="135"/>
      <c r="I47" s="136"/>
      <c r="J47" s="137"/>
      <c r="K47" s="138"/>
      <c r="L47" s="136"/>
    </row>
    <row r="48" spans="1:10" ht="0.75" customHeight="1">
      <c r="A48" s="6"/>
      <c r="B48" s="6"/>
      <c r="C48" s="6"/>
      <c r="D48" s="6"/>
      <c r="E48" s="6"/>
      <c r="F48" s="6"/>
      <c r="G48" s="6"/>
      <c r="H48" s="6"/>
      <c r="I48" s="6"/>
      <c r="J48" s="18"/>
    </row>
    <row r="49" spans="1:10" ht="13.5" thickBot="1">
      <c r="A49" s="7"/>
      <c r="B49" s="7" t="s">
        <v>39</v>
      </c>
      <c r="C49" s="7"/>
      <c r="D49" s="7"/>
      <c r="E49" s="7"/>
      <c r="F49" s="7"/>
      <c r="G49" s="7" t="s">
        <v>20</v>
      </c>
      <c r="H49" s="7"/>
      <c r="I49" s="7"/>
      <c r="J49" s="18"/>
    </row>
    <row r="50" spans="1:10" ht="12.75">
      <c r="A50" s="143" t="s">
        <v>2</v>
      </c>
      <c r="B50" s="231" t="s">
        <v>29</v>
      </c>
      <c r="C50" s="232"/>
      <c r="D50" s="233"/>
      <c r="E50" s="27" t="s">
        <v>30</v>
      </c>
      <c r="F50" s="27" t="s">
        <v>22</v>
      </c>
      <c r="G50" s="27" t="s">
        <v>31</v>
      </c>
      <c r="H50" s="27" t="s">
        <v>34</v>
      </c>
      <c r="I50" s="28" t="s">
        <v>33</v>
      </c>
      <c r="J50" s="18"/>
    </row>
    <row r="51" spans="1:10" ht="12.75">
      <c r="A51" s="12">
        <v>1</v>
      </c>
      <c r="B51" s="91" t="s">
        <v>136</v>
      </c>
      <c r="C51" s="92"/>
      <c r="D51" s="92"/>
      <c r="E51" s="177">
        <v>1.4</v>
      </c>
      <c r="F51" s="20">
        <v>1</v>
      </c>
      <c r="G51" s="20">
        <f>F51*E51</f>
        <v>1.4</v>
      </c>
      <c r="H51" s="20">
        <v>8</v>
      </c>
      <c r="I51" s="29">
        <f>H51*G51</f>
        <v>11.2</v>
      </c>
      <c r="J51" s="25"/>
    </row>
    <row r="52" spans="1:12" ht="12.75">
      <c r="A52" s="10">
        <v>2</v>
      </c>
      <c r="B52" s="222" t="s">
        <v>32</v>
      </c>
      <c r="C52" s="223"/>
      <c r="D52" s="224"/>
      <c r="E52" s="20">
        <v>0.06</v>
      </c>
      <c r="F52" s="20">
        <v>30</v>
      </c>
      <c r="G52" s="20">
        <f>F52*E52</f>
        <v>1.7999999999999998</v>
      </c>
      <c r="H52" s="20">
        <v>8</v>
      </c>
      <c r="I52" s="29">
        <f>H52*G52</f>
        <v>14.399999999999999</v>
      </c>
      <c r="J52" s="6"/>
      <c r="K52" s="1"/>
      <c r="L52" s="1"/>
    </row>
    <row r="53" spans="1:12" ht="12.75">
      <c r="A53" s="10">
        <v>3</v>
      </c>
      <c r="B53" s="222" t="s">
        <v>61</v>
      </c>
      <c r="C53" s="223"/>
      <c r="D53" s="224"/>
      <c r="E53" s="20">
        <v>1</v>
      </c>
      <c r="F53" s="20">
        <v>1</v>
      </c>
      <c r="G53" s="20">
        <f>F53*E53</f>
        <v>1</v>
      </c>
      <c r="H53" s="20">
        <v>8</v>
      </c>
      <c r="I53" s="29">
        <f>H53*G53</f>
        <v>8</v>
      </c>
      <c r="J53" s="7"/>
      <c r="K53" s="1"/>
      <c r="L53" s="1"/>
    </row>
    <row r="54" spans="1:10" ht="12.75">
      <c r="A54" s="10">
        <v>4</v>
      </c>
      <c r="B54" s="222" t="s">
        <v>70</v>
      </c>
      <c r="C54" s="223"/>
      <c r="D54" s="224"/>
      <c r="E54" s="20">
        <v>0.35</v>
      </c>
      <c r="F54" s="20">
        <v>1</v>
      </c>
      <c r="G54" s="20">
        <f>F54*E54</f>
        <v>0.35</v>
      </c>
      <c r="H54" s="20">
        <v>4</v>
      </c>
      <c r="I54" s="29">
        <f>H54*G54</f>
        <v>1.4</v>
      </c>
      <c r="J54" s="7"/>
    </row>
    <row r="55" spans="1:10" ht="13.5" thickBot="1">
      <c r="A55" s="21"/>
      <c r="B55" s="68" t="s">
        <v>24</v>
      </c>
      <c r="C55" s="69"/>
      <c r="D55" s="69"/>
      <c r="E55" s="69"/>
      <c r="F55" s="69"/>
      <c r="G55" s="69"/>
      <c r="H55" s="70"/>
      <c r="I55" s="30">
        <f>SUM(I51:I54)</f>
        <v>34.99999999999999</v>
      </c>
      <c r="J55" s="6"/>
    </row>
    <row r="56" spans="1:10" ht="12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3.5" thickBot="1">
      <c r="A57" s="7"/>
      <c r="B57" s="7" t="s">
        <v>77</v>
      </c>
      <c r="C57" s="7"/>
      <c r="D57" s="7"/>
      <c r="E57" s="7"/>
      <c r="F57" s="7"/>
      <c r="G57" s="7" t="s">
        <v>4</v>
      </c>
      <c r="H57" s="7"/>
      <c r="I57" s="7"/>
      <c r="J57" s="6"/>
    </row>
    <row r="58" spans="1:9" ht="12.75">
      <c r="A58" s="143" t="s">
        <v>2</v>
      </c>
      <c r="B58" s="231" t="s">
        <v>8</v>
      </c>
      <c r="C58" s="233"/>
      <c r="D58" s="28" t="s">
        <v>22</v>
      </c>
      <c r="E58" s="7"/>
      <c r="F58" s="7"/>
      <c r="G58" s="7"/>
      <c r="H58" s="7"/>
      <c r="I58" s="6"/>
    </row>
    <row r="59" spans="1:12" ht="12.75">
      <c r="A59" s="10">
        <v>1</v>
      </c>
      <c r="B59" s="222" t="s">
        <v>13</v>
      </c>
      <c r="C59" s="224"/>
      <c r="D59" s="29" t="s">
        <v>80</v>
      </c>
      <c r="E59" s="6"/>
      <c r="F59" s="6"/>
      <c r="G59" s="6"/>
      <c r="H59" s="6"/>
      <c r="I59" s="6"/>
      <c r="L59" s="1"/>
    </row>
    <row r="60" spans="1:11" ht="12.75">
      <c r="A60" s="10">
        <v>2</v>
      </c>
      <c r="B60" s="222" t="s">
        <v>15</v>
      </c>
      <c r="C60" s="224"/>
      <c r="D60" s="29" t="s">
        <v>83</v>
      </c>
      <c r="E60" s="6"/>
      <c r="F60" s="6"/>
      <c r="G60" s="6"/>
      <c r="H60" s="6"/>
      <c r="I60" s="6"/>
      <c r="K60" s="1"/>
    </row>
    <row r="61" spans="1:11" ht="12.75">
      <c r="A61" s="10">
        <v>3</v>
      </c>
      <c r="B61" s="222" t="s">
        <v>14</v>
      </c>
      <c r="C61" s="224"/>
      <c r="D61" s="29" t="s">
        <v>81</v>
      </c>
      <c r="E61" s="6"/>
      <c r="F61" s="6"/>
      <c r="G61" s="6"/>
      <c r="H61" s="6"/>
      <c r="I61" s="7"/>
      <c r="J61" s="1"/>
      <c r="K61" s="1"/>
    </row>
    <row r="62" spans="1:10" ht="12.75">
      <c r="A62" s="10">
        <v>4</v>
      </c>
      <c r="B62" s="222" t="s">
        <v>75</v>
      </c>
      <c r="C62" s="224"/>
      <c r="D62" s="29" t="s">
        <v>79</v>
      </c>
      <c r="E62" s="6"/>
      <c r="F62" s="6"/>
      <c r="G62" s="6"/>
      <c r="H62" s="6"/>
      <c r="I62" s="7"/>
      <c r="J62" s="1"/>
    </row>
    <row r="63" spans="1:10" ht="12.75">
      <c r="A63" s="12">
        <v>5</v>
      </c>
      <c r="B63" s="153" t="s">
        <v>126</v>
      </c>
      <c r="C63" s="153"/>
      <c r="D63" s="193" t="s">
        <v>129</v>
      </c>
      <c r="E63" s="6"/>
      <c r="F63" s="6"/>
      <c r="G63" s="6"/>
      <c r="H63" s="6"/>
      <c r="I63" s="7"/>
      <c r="J63" s="1"/>
    </row>
    <row r="64" spans="1:9" ht="13.5" thickBot="1">
      <c r="A64" s="21"/>
      <c r="B64" s="234" t="s">
        <v>82</v>
      </c>
      <c r="C64" s="236"/>
      <c r="D64" s="30" t="s">
        <v>84</v>
      </c>
      <c r="E64" s="7"/>
      <c r="F64" s="7"/>
      <c r="G64" s="7"/>
      <c r="H64" s="7"/>
      <c r="I64" s="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3.5" thickBot="1">
      <c r="A66" s="7"/>
      <c r="B66" s="31" t="s">
        <v>7</v>
      </c>
      <c r="C66" s="31"/>
      <c r="D66" s="31"/>
      <c r="E66" s="31"/>
      <c r="F66" s="7"/>
      <c r="G66" s="7" t="s">
        <v>5</v>
      </c>
      <c r="H66" s="7"/>
      <c r="I66" s="7"/>
      <c r="J66" s="6"/>
    </row>
    <row r="67" spans="1:10" ht="12.75">
      <c r="A67" s="143" t="s">
        <v>2</v>
      </c>
      <c r="B67" s="84" t="s">
        <v>3</v>
      </c>
      <c r="C67" s="85"/>
      <c r="D67" s="85"/>
      <c r="E67" s="86"/>
      <c r="F67" s="73" t="s">
        <v>109</v>
      </c>
      <c r="G67" s="73" t="s">
        <v>108</v>
      </c>
      <c r="H67" s="73" t="s">
        <v>107</v>
      </c>
      <c r="I67" s="178" t="s">
        <v>120</v>
      </c>
      <c r="J67" s="6"/>
    </row>
    <row r="68" spans="1:12" ht="12.75">
      <c r="A68" s="10">
        <v>1</v>
      </c>
      <c r="B68" s="65" t="s">
        <v>62</v>
      </c>
      <c r="C68" s="66"/>
      <c r="D68" s="66"/>
      <c r="E68" s="67"/>
      <c r="F68" s="20">
        <v>1</v>
      </c>
      <c r="G68" s="103">
        <v>15000</v>
      </c>
      <c r="H68" s="100">
        <f>F68*G68</f>
        <v>15000</v>
      </c>
      <c r="I68" s="169">
        <f>(H68/27)</f>
        <v>555.5555555555555</v>
      </c>
      <c r="J68" s="6"/>
      <c r="K68" s="1"/>
      <c r="L68" s="1"/>
    </row>
    <row r="69" spans="1:10" ht="12.75">
      <c r="A69" s="10">
        <v>2</v>
      </c>
      <c r="B69" s="65" t="s">
        <v>63</v>
      </c>
      <c r="C69" s="66"/>
      <c r="D69" s="66"/>
      <c r="E69" s="67"/>
      <c r="F69" s="20">
        <v>1</v>
      </c>
      <c r="G69" s="103">
        <v>10000</v>
      </c>
      <c r="H69" s="100">
        <f>F69*G69</f>
        <v>10000</v>
      </c>
      <c r="I69" s="169">
        <f>(H69/27)</f>
        <v>370.3703703703704</v>
      </c>
      <c r="J69" s="7"/>
    </row>
    <row r="70" spans="1:12" ht="12.75">
      <c r="A70" s="10">
        <v>3</v>
      </c>
      <c r="B70" s="65" t="s">
        <v>64</v>
      </c>
      <c r="C70" s="66"/>
      <c r="D70" s="66"/>
      <c r="E70" s="67"/>
      <c r="F70" s="20">
        <v>1</v>
      </c>
      <c r="G70" s="103">
        <v>10000</v>
      </c>
      <c r="H70" s="100">
        <f>F70*G70</f>
        <v>10000</v>
      </c>
      <c r="I70" s="169">
        <f>(H70/27)</f>
        <v>370.3703703703704</v>
      </c>
      <c r="J70" s="6"/>
      <c r="K70" s="1"/>
      <c r="L70" s="1"/>
    </row>
    <row r="71" spans="1:12" ht="12.75">
      <c r="A71" s="147">
        <v>4</v>
      </c>
      <c r="B71" s="149" t="s">
        <v>123</v>
      </c>
      <c r="C71" s="66"/>
      <c r="D71" s="66"/>
      <c r="E71" s="67"/>
      <c r="F71" s="88">
        <v>1</v>
      </c>
      <c r="G71" s="148">
        <v>7000</v>
      </c>
      <c r="H71" s="100">
        <f>F71*G71</f>
        <v>7000</v>
      </c>
      <c r="I71" s="169">
        <f>(H71/27)</f>
        <v>259.25925925925924</v>
      </c>
      <c r="J71" s="7"/>
      <c r="K71" s="1"/>
      <c r="L71" s="1"/>
    </row>
    <row r="72" spans="1:10" ht="13.5" thickBot="1">
      <c r="A72" s="21"/>
      <c r="B72" s="68" t="s">
        <v>1</v>
      </c>
      <c r="C72" s="69"/>
      <c r="D72" s="69"/>
      <c r="E72" s="70"/>
      <c r="F72" s="40">
        <f>SUM(F68:F71)</f>
        <v>4</v>
      </c>
      <c r="G72" s="23"/>
      <c r="H72" s="120">
        <f>SUM(H68:H71)</f>
        <v>42000</v>
      </c>
      <c r="I72" s="170">
        <f>SUM(I68:I71)</f>
        <v>1555.5555555555557</v>
      </c>
      <c r="J72" s="7"/>
    </row>
    <row r="73" spans="1:10" ht="12.75">
      <c r="A73" s="32"/>
      <c r="B73" s="31"/>
      <c r="C73" s="31"/>
      <c r="D73" s="31"/>
      <c r="E73" s="31"/>
      <c r="F73" s="32"/>
      <c r="G73" s="32"/>
      <c r="H73" s="32"/>
      <c r="I73" s="7"/>
      <c r="J73" s="7"/>
    </row>
    <row r="74" spans="1:10" ht="13.5" thickBot="1">
      <c r="A74" s="7"/>
      <c r="B74" s="7" t="s">
        <v>6</v>
      </c>
      <c r="C74" s="7"/>
      <c r="D74" s="7"/>
      <c r="E74" s="7"/>
      <c r="F74" s="7"/>
      <c r="G74" s="7" t="s">
        <v>12</v>
      </c>
      <c r="H74" s="7"/>
      <c r="I74" s="7"/>
      <c r="J74" s="7"/>
    </row>
    <row r="75" spans="1:10" ht="12.75">
      <c r="A75" s="247" t="s">
        <v>2</v>
      </c>
      <c r="B75" s="72" t="s">
        <v>114</v>
      </c>
      <c r="C75" s="63"/>
      <c r="D75" s="63"/>
      <c r="E75" s="64"/>
      <c r="F75" s="221" t="s">
        <v>101</v>
      </c>
      <c r="G75" s="221" t="s">
        <v>9</v>
      </c>
      <c r="H75" s="243"/>
      <c r="I75" s="125" t="s">
        <v>9</v>
      </c>
      <c r="J75" s="146"/>
    </row>
    <row r="76" spans="1:10" ht="12.75">
      <c r="A76" s="248"/>
      <c r="B76" s="82"/>
      <c r="C76" s="87"/>
      <c r="D76" s="87"/>
      <c r="E76" s="83"/>
      <c r="F76" s="249"/>
      <c r="G76" s="33" t="s">
        <v>100</v>
      </c>
      <c r="H76" s="33" t="s">
        <v>99</v>
      </c>
      <c r="I76" s="190" t="s">
        <v>97</v>
      </c>
      <c r="J76" s="150" t="s">
        <v>98</v>
      </c>
    </row>
    <row r="77" spans="1:10" ht="12.75">
      <c r="A77" s="10">
        <v>1</v>
      </c>
      <c r="B77" s="91" t="s">
        <v>10</v>
      </c>
      <c r="C77" s="92"/>
      <c r="D77" s="92"/>
      <c r="E77" s="93"/>
      <c r="F77" s="20">
        <v>280</v>
      </c>
      <c r="G77" s="4">
        <v>150</v>
      </c>
      <c r="H77" s="126">
        <f>G77*F77</f>
        <v>42000</v>
      </c>
      <c r="I77" s="191">
        <f>(G77/27)</f>
        <v>5.555555555555555</v>
      </c>
      <c r="J77" s="111">
        <f>(H77/27)</f>
        <v>1555.5555555555557</v>
      </c>
    </row>
    <row r="78" spans="1:12" ht="12.75">
      <c r="A78" s="147">
        <v>2</v>
      </c>
      <c r="B78" s="89" t="s">
        <v>85</v>
      </c>
      <c r="C78" s="97"/>
      <c r="D78" s="97"/>
      <c r="E78" s="90"/>
      <c r="F78" s="90">
        <v>560</v>
      </c>
      <c r="G78" s="98">
        <v>50</v>
      </c>
      <c r="H78" s="127">
        <v>20000</v>
      </c>
      <c r="I78" s="191">
        <f>(G78/27)</f>
        <v>1.8518518518518519</v>
      </c>
      <c r="J78" s="111">
        <f>(H78/27)</f>
        <v>740.7407407407408</v>
      </c>
      <c r="K78" s="1"/>
      <c r="L78" s="1"/>
    </row>
    <row r="79" spans="1:12" ht="13.5" thickBot="1">
      <c r="A79" s="21"/>
      <c r="B79" s="94" t="s">
        <v>11</v>
      </c>
      <c r="C79" s="95"/>
      <c r="D79" s="95"/>
      <c r="E79" s="96"/>
      <c r="F79" s="23">
        <f>SUM(F77:F78)</f>
        <v>840</v>
      </c>
      <c r="G79" s="34"/>
      <c r="H79" s="34">
        <f>SUM(H77:H78)</f>
        <v>62000</v>
      </c>
      <c r="I79" s="192"/>
      <c r="J79" s="144">
        <f>SUM(J77:J78)</f>
        <v>2296.2962962962965</v>
      </c>
      <c r="K79" s="1"/>
      <c r="L79" s="1"/>
    </row>
    <row r="80" spans="1:12" ht="12.75">
      <c r="A80" s="6"/>
      <c r="B80" s="6"/>
      <c r="C80" s="6"/>
      <c r="D80" s="6"/>
      <c r="E80" s="6"/>
      <c r="F80" s="6"/>
      <c r="G80" s="6"/>
      <c r="H80" s="6"/>
      <c r="J80" s="6"/>
      <c r="K80" s="1"/>
      <c r="L80" s="1"/>
    </row>
    <row r="81" spans="1:12" ht="18">
      <c r="A81" s="6"/>
      <c r="B81" s="35" t="s">
        <v>86</v>
      </c>
      <c r="C81" s="6"/>
      <c r="D81" s="6"/>
      <c r="E81" s="6"/>
      <c r="F81" s="6"/>
      <c r="G81" s="6"/>
      <c r="H81" s="6"/>
      <c r="J81" s="7"/>
      <c r="K81" s="1"/>
      <c r="L81" s="1"/>
    </row>
    <row r="82" spans="1:11" ht="12.75">
      <c r="A82" s="6"/>
      <c r="B82" s="6"/>
      <c r="C82" s="6"/>
      <c r="D82" s="6"/>
      <c r="E82" s="6"/>
      <c r="F82" s="6"/>
      <c r="G82" s="6"/>
      <c r="H82" s="6"/>
      <c r="J82" s="7"/>
      <c r="K82" s="1"/>
    </row>
    <row r="83" spans="1:10" ht="13.5" thickBot="1">
      <c r="A83" s="7"/>
      <c r="B83" s="7" t="s">
        <v>57</v>
      </c>
      <c r="C83" s="7"/>
      <c r="D83" s="7"/>
      <c r="E83" s="7"/>
      <c r="F83" s="7" t="s">
        <v>40</v>
      </c>
      <c r="G83" s="1"/>
      <c r="H83" s="7"/>
      <c r="J83" s="7"/>
    </row>
    <row r="84" spans="1:10" ht="12.75">
      <c r="A84" s="247" t="s">
        <v>2</v>
      </c>
      <c r="B84" s="225" t="s">
        <v>8</v>
      </c>
      <c r="C84" s="227"/>
      <c r="D84" s="73"/>
      <c r="E84" s="73"/>
      <c r="F84" s="73"/>
      <c r="G84" s="73"/>
      <c r="H84" s="186"/>
      <c r="J84" s="1"/>
    </row>
    <row r="85" spans="1:8" ht="12.75">
      <c r="A85" s="248"/>
      <c r="B85" s="216"/>
      <c r="C85" s="217"/>
      <c r="D85" s="36" t="s">
        <v>17</v>
      </c>
      <c r="E85" s="36" t="s">
        <v>41</v>
      </c>
      <c r="F85" s="36" t="s">
        <v>112</v>
      </c>
      <c r="G85" s="36" t="s">
        <v>42</v>
      </c>
      <c r="H85" s="187" t="s">
        <v>113</v>
      </c>
    </row>
    <row r="86" spans="1:8" ht="12.75">
      <c r="A86" s="10">
        <v>1</v>
      </c>
      <c r="B86" s="222" t="s">
        <v>141</v>
      </c>
      <c r="C86" s="224"/>
      <c r="D86" s="99">
        <v>0.375</v>
      </c>
      <c r="E86" s="106">
        <v>2800</v>
      </c>
      <c r="F86" s="108">
        <f>(E86/27)</f>
        <v>103.70370370370371</v>
      </c>
      <c r="G86" s="37">
        <f>D86*E86</f>
        <v>1050</v>
      </c>
      <c r="H86" s="169">
        <f aca="true" t="shared" si="6" ref="H86:H91">(G86/27)</f>
        <v>38.888888888888886</v>
      </c>
    </row>
    <row r="87" spans="1:8" ht="12.75">
      <c r="A87" s="10">
        <v>2</v>
      </c>
      <c r="B87" s="222" t="s">
        <v>15</v>
      </c>
      <c r="C87" s="224"/>
      <c r="D87" s="99">
        <v>0.044</v>
      </c>
      <c r="E87" s="202">
        <v>2.4</v>
      </c>
      <c r="F87" s="108">
        <f>(E87/27)</f>
        <v>0.08888888888888889</v>
      </c>
      <c r="G87" s="37">
        <f>D87*E87</f>
        <v>0.10559999999999999</v>
      </c>
      <c r="H87" s="169">
        <f t="shared" si="6"/>
        <v>0.003911111111111111</v>
      </c>
    </row>
    <row r="88" spans="1:12" ht="12.75">
      <c r="A88" s="10">
        <v>3</v>
      </c>
      <c r="B88" s="222" t="s">
        <v>14</v>
      </c>
      <c r="C88" s="224"/>
      <c r="D88" s="99">
        <v>0.2</v>
      </c>
      <c r="E88" s="106">
        <v>200</v>
      </c>
      <c r="F88" s="108">
        <f>(E88/27)</f>
        <v>7.407407407407407</v>
      </c>
      <c r="G88" s="37">
        <f>D88*E88</f>
        <v>40</v>
      </c>
      <c r="H88" s="169">
        <f t="shared" si="6"/>
        <v>1.4814814814814814</v>
      </c>
      <c r="K88" s="1"/>
      <c r="L88" s="1"/>
    </row>
    <row r="89" spans="1:10" ht="12.75">
      <c r="A89" s="10">
        <v>4</v>
      </c>
      <c r="B89" s="222" t="s">
        <v>75</v>
      </c>
      <c r="C89" s="224"/>
      <c r="D89" s="99" t="s">
        <v>79</v>
      </c>
      <c r="E89" s="106">
        <v>60</v>
      </c>
      <c r="F89" s="108">
        <f>(E89/27)</f>
        <v>2.2222222222222223</v>
      </c>
      <c r="G89" s="101">
        <v>36</v>
      </c>
      <c r="H89" s="169">
        <f t="shared" si="6"/>
        <v>1.3333333333333333</v>
      </c>
      <c r="J89" s="1"/>
    </row>
    <row r="90" spans="1:10" ht="12.75">
      <c r="A90" s="12">
        <v>5</v>
      </c>
      <c r="B90" s="153" t="s">
        <v>126</v>
      </c>
      <c r="C90" s="153"/>
      <c r="D90" s="153" t="s">
        <v>129</v>
      </c>
      <c r="E90" s="166">
        <v>192.5</v>
      </c>
      <c r="F90" s="108">
        <f>(E90/27)</f>
        <v>7.12962962962963</v>
      </c>
      <c r="G90" s="188">
        <v>4.82</v>
      </c>
      <c r="H90" s="169">
        <f t="shared" si="6"/>
        <v>0.17851851851851852</v>
      </c>
      <c r="J90" s="1"/>
    </row>
    <row r="91" spans="1:9" ht="13.5" thickBot="1">
      <c r="A91" s="21"/>
      <c r="B91" s="234" t="s">
        <v>82</v>
      </c>
      <c r="C91" s="236"/>
      <c r="D91" s="102">
        <v>0.57512</v>
      </c>
      <c r="E91" s="23"/>
      <c r="F91" s="23"/>
      <c r="G91" s="189">
        <f>SUM(G86:G90)</f>
        <v>1130.9256</v>
      </c>
      <c r="H91" s="170">
        <f t="shared" si="6"/>
        <v>41.88613333333333</v>
      </c>
      <c r="I91" s="1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12" ht="13.5" thickBot="1">
      <c r="A93" s="7"/>
      <c r="B93" s="7" t="s">
        <v>43</v>
      </c>
      <c r="C93" s="7"/>
      <c r="D93" s="7"/>
      <c r="E93" s="7"/>
      <c r="F93" s="7"/>
      <c r="G93" s="7" t="s">
        <v>47</v>
      </c>
      <c r="H93" s="7"/>
      <c r="I93" s="7"/>
      <c r="J93" s="6"/>
      <c r="K93" s="1"/>
      <c r="L93" s="1"/>
    </row>
    <row r="94" spans="1:12" ht="12.75">
      <c r="A94" s="143" t="s">
        <v>2</v>
      </c>
      <c r="B94" s="231" t="s">
        <v>45</v>
      </c>
      <c r="C94" s="233"/>
      <c r="D94" s="73" t="s">
        <v>133</v>
      </c>
      <c r="E94" s="73" t="s">
        <v>134</v>
      </c>
      <c r="F94" s="105" t="s">
        <v>104</v>
      </c>
      <c r="G94" s="105" t="s">
        <v>110</v>
      </c>
      <c r="H94" s="105" t="s">
        <v>137</v>
      </c>
      <c r="I94" s="128" t="s">
        <v>138</v>
      </c>
      <c r="K94" s="1"/>
      <c r="L94" s="1"/>
    </row>
    <row r="95" spans="1:12" ht="12.75">
      <c r="A95" s="10">
        <v>1</v>
      </c>
      <c r="B95" s="222" t="s">
        <v>16</v>
      </c>
      <c r="C95" s="224"/>
      <c r="D95" s="71">
        <f>I55*E17*E31</f>
        <v>1077.9999999999998</v>
      </c>
      <c r="E95" s="108">
        <f aca="true" t="shared" si="7" ref="E95:E101">(D95/27)</f>
        <v>39.92592592592592</v>
      </c>
      <c r="F95" s="71">
        <f>D95/E17</f>
        <v>48.99999999999999</v>
      </c>
      <c r="G95" s="185">
        <f aca="true" t="shared" si="8" ref="G95:G101">(F95/27)</f>
        <v>1.8148148148148147</v>
      </c>
      <c r="H95" s="71">
        <f>F95/E14</f>
        <v>2.722222222222222</v>
      </c>
      <c r="I95" s="169">
        <f aca="true" t="shared" si="9" ref="I95:I101">(H95/27)</f>
        <v>0.1008230452674897</v>
      </c>
      <c r="J95" s="1"/>
      <c r="K95" s="2"/>
      <c r="L95" s="2"/>
    </row>
    <row r="96" spans="1:10" ht="12.75">
      <c r="A96" s="10">
        <v>2</v>
      </c>
      <c r="B96" s="222" t="s">
        <v>44</v>
      </c>
      <c r="C96" s="224"/>
      <c r="D96" s="71">
        <f>H72</f>
        <v>42000</v>
      </c>
      <c r="E96" s="108">
        <f t="shared" si="7"/>
        <v>1555.5555555555557</v>
      </c>
      <c r="F96" s="71">
        <f>D96/E17</f>
        <v>1909.090909090909</v>
      </c>
      <c r="G96" s="185">
        <f t="shared" si="8"/>
        <v>70.7070707070707</v>
      </c>
      <c r="H96" s="71">
        <f>F96/E14</f>
        <v>106.06060606060606</v>
      </c>
      <c r="I96" s="169">
        <f t="shared" si="9"/>
        <v>3.9281705948372614</v>
      </c>
      <c r="J96" s="1"/>
    </row>
    <row r="97" spans="1:10" ht="12.75">
      <c r="A97" s="10">
        <v>3</v>
      </c>
      <c r="B97" s="266" t="s">
        <v>89</v>
      </c>
      <c r="C97" s="267"/>
      <c r="D97" s="71">
        <f>D96*0.26</f>
        <v>10920</v>
      </c>
      <c r="E97" s="108">
        <f t="shared" si="7"/>
        <v>404.44444444444446</v>
      </c>
      <c r="F97" s="71">
        <f>D97/E17</f>
        <v>496.3636363636364</v>
      </c>
      <c r="G97" s="185">
        <f t="shared" si="8"/>
        <v>18.383838383838384</v>
      </c>
      <c r="H97" s="71">
        <f>F97/E14</f>
        <v>27.575757575757578</v>
      </c>
      <c r="I97" s="169">
        <f t="shared" si="9"/>
        <v>1.021324354657688</v>
      </c>
      <c r="J97" s="2"/>
    </row>
    <row r="98" spans="1:9" ht="12.75">
      <c r="A98" s="10">
        <v>4</v>
      </c>
      <c r="B98" s="222" t="s">
        <v>9</v>
      </c>
      <c r="C98" s="224"/>
      <c r="D98" s="71">
        <f>H79</f>
        <v>62000</v>
      </c>
      <c r="E98" s="108">
        <f t="shared" si="7"/>
        <v>2296.296296296296</v>
      </c>
      <c r="F98" s="71">
        <f>D98/E17</f>
        <v>2818.181818181818</v>
      </c>
      <c r="G98" s="185">
        <f t="shared" si="8"/>
        <v>104.37710437710437</v>
      </c>
      <c r="H98" s="71">
        <f>F98/E14</f>
        <v>156.56565656565655</v>
      </c>
      <c r="I98" s="169">
        <f t="shared" si="9"/>
        <v>5.798728020950243</v>
      </c>
    </row>
    <row r="99" spans="1:9" ht="12.75">
      <c r="A99" s="10">
        <v>5</v>
      </c>
      <c r="B99" s="222" t="s">
        <v>23</v>
      </c>
      <c r="C99" s="224"/>
      <c r="D99" s="71">
        <f>K46/12</f>
        <v>4997.083333333333</v>
      </c>
      <c r="E99" s="108">
        <f t="shared" si="7"/>
        <v>185.07716049382714</v>
      </c>
      <c r="F99" s="71">
        <f>D99/E17</f>
        <v>227.1401515151515</v>
      </c>
      <c r="G99" s="185">
        <f t="shared" si="8"/>
        <v>8.41259820426487</v>
      </c>
      <c r="H99" s="71">
        <f>F99/E14</f>
        <v>12.618897306397306</v>
      </c>
      <c r="I99" s="169">
        <f t="shared" si="9"/>
        <v>0.46736656690360395</v>
      </c>
    </row>
    <row r="100" spans="1:9" ht="12.75">
      <c r="A100" s="10">
        <v>6</v>
      </c>
      <c r="B100" s="222" t="s">
        <v>65</v>
      </c>
      <c r="C100" s="224"/>
      <c r="D100" s="71">
        <v>20000</v>
      </c>
      <c r="E100" s="108">
        <f t="shared" si="7"/>
        <v>740.7407407407408</v>
      </c>
      <c r="F100" s="71">
        <f>D100/E17</f>
        <v>909.0909090909091</v>
      </c>
      <c r="G100" s="185">
        <f t="shared" si="8"/>
        <v>33.67003367003367</v>
      </c>
      <c r="H100" s="71">
        <f>F100/E14</f>
        <v>50.505050505050505</v>
      </c>
      <c r="I100" s="169">
        <f t="shared" si="9"/>
        <v>1.8705574261129816</v>
      </c>
    </row>
    <row r="101" spans="1:9" ht="12.75">
      <c r="A101" s="10">
        <v>7</v>
      </c>
      <c r="B101" s="222" t="s">
        <v>87</v>
      </c>
      <c r="C101" s="224"/>
      <c r="D101" s="71">
        <v>15000</v>
      </c>
      <c r="E101" s="108">
        <f t="shared" si="7"/>
        <v>555.5555555555555</v>
      </c>
      <c r="F101" s="71">
        <f>D101/E17</f>
        <v>681.8181818181819</v>
      </c>
      <c r="G101" s="185">
        <f t="shared" si="8"/>
        <v>25.252525252525256</v>
      </c>
      <c r="H101" s="71">
        <f>F101/E14</f>
        <v>37.87878787878788</v>
      </c>
      <c r="I101" s="169">
        <f t="shared" si="9"/>
        <v>1.4029180695847363</v>
      </c>
    </row>
    <row r="102" spans="1:12" ht="13.5" thickBot="1">
      <c r="A102" s="21"/>
      <c r="B102" s="234" t="s">
        <v>24</v>
      </c>
      <c r="C102" s="236"/>
      <c r="D102" s="74">
        <f>SUM(D95:D101)</f>
        <v>155995.0833333333</v>
      </c>
      <c r="E102" s="129">
        <f>SUM(E95:E101)</f>
        <v>5777.595679012346</v>
      </c>
      <c r="F102" s="130"/>
      <c r="G102" s="115"/>
      <c r="H102" s="74">
        <f>SUM(H95:H101)</f>
        <v>393.92697811447806</v>
      </c>
      <c r="I102" s="170">
        <f>SUM(I95:I101)</f>
        <v>14.589888078314003</v>
      </c>
      <c r="K102" s="1"/>
      <c r="L102" s="1"/>
    </row>
    <row r="103" spans="1:10" ht="12.7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2" ht="13.5" thickBot="1">
      <c r="A104" s="7"/>
      <c r="B104" s="7" t="s">
        <v>90</v>
      </c>
      <c r="C104" s="7"/>
      <c r="D104" s="7"/>
      <c r="E104" s="7"/>
      <c r="F104" s="7"/>
      <c r="G104" s="7" t="s">
        <v>48</v>
      </c>
      <c r="H104" s="7"/>
      <c r="I104" s="7"/>
      <c r="J104" s="6"/>
      <c r="K104" s="1"/>
      <c r="L104" s="1"/>
    </row>
    <row r="105" spans="1:12" ht="12.75">
      <c r="A105" s="7"/>
      <c r="B105" s="131" t="s">
        <v>94</v>
      </c>
      <c r="C105" s="114" t="s">
        <v>95</v>
      </c>
      <c r="D105" s="7"/>
      <c r="E105" s="7"/>
      <c r="F105" s="7"/>
      <c r="G105" s="7"/>
      <c r="H105" s="7"/>
      <c r="I105" s="6"/>
      <c r="J105" s="7"/>
      <c r="K105" s="1"/>
      <c r="L105" s="1"/>
    </row>
    <row r="106" spans="1:10" ht="13.5" thickBot="1">
      <c r="A106" s="6"/>
      <c r="B106" s="139">
        <f>G91+H102</f>
        <v>1524.852578114478</v>
      </c>
      <c r="C106" s="113">
        <f>(B106/27)</f>
        <v>56.47602141164734</v>
      </c>
      <c r="D106" s="6"/>
      <c r="E106" s="6"/>
      <c r="F106" s="6"/>
      <c r="G106" s="6"/>
      <c r="H106" s="6"/>
      <c r="I106" s="7"/>
      <c r="J106" s="1"/>
    </row>
    <row r="107" spans="1:10" ht="13.5" thickBot="1">
      <c r="A107" s="6"/>
      <c r="B107" s="38"/>
      <c r="C107" s="38"/>
      <c r="D107" s="6"/>
      <c r="E107" s="6"/>
      <c r="F107" s="6"/>
      <c r="G107" s="6"/>
      <c r="H107" s="6"/>
      <c r="I107" s="6"/>
      <c r="J107" s="1"/>
    </row>
    <row r="108" spans="1:10" ht="12.75">
      <c r="A108" s="143" t="s">
        <v>2</v>
      </c>
      <c r="B108" s="231" t="s">
        <v>51</v>
      </c>
      <c r="C108" s="232"/>
      <c r="D108" s="233"/>
      <c r="E108" s="73" t="s">
        <v>105</v>
      </c>
      <c r="F108" s="178" t="s">
        <v>96</v>
      </c>
      <c r="G108" s="7"/>
      <c r="H108" s="7"/>
      <c r="I108" s="6"/>
      <c r="J108" s="7"/>
    </row>
    <row r="109" spans="1:9" ht="12.75">
      <c r="A109" s="10">
        <v>1</v>
      </c>
      <c r="B109" s="19" t="s">
        <v>111</v>
      </c>
      <c r="C109" s="19"/>
      <c r="D109" s="19"/>
      <c r="E109" s="100">
        <f>B106</f>
        <v>1524.852578114478</v>
      </c>
      <c r="F109" s="179">
        <f>(E109/27)</f>
        <v>56.47602141164734</v>
      </c>
      <c r="G109" s="6"/>
      <c r="H109" s="6"/>
      <c r="I109" s="6"/>
    </row>
    <row r="110" spans="1:9" ht="12.75">
      <c r="A110" s="10">
        <v>2</v>
      </c>
      <c r="B110" s="19" t="s">
        <v>115</v>
      </c>
      <c r="C110" s="19"/>
      <c r="D110" s="19"/>
      <c r="E110" s="182">
        <v>2000</v>
      </c>
      <c r="F110" s="180">
        <f>(E110/27)</f>
        <v>74.07407407407408</v>
      </c>
      <c r="G110" s="6"/>
      <c r="H110" s="6"/>
      <c r="I110" s="6"/>
    </row>
    <row r="111" spans="1:9" ht="12.75">
      <c r="A111" s="10">
        <v>3</v>
      </c>
      <c r="B111" s="222" t="s">
        <v>116</v>
      </c>
      <c r="C111" s="223"/>
      <c r="D111" s="224"/>
      <c r="E111" s="183">
        <f>(E110-E109)*0.15</f>
        <v>71.27211328282829</v>
      </c>
      <c r="F111" s="179">
        <f>(E111/27)</f>
        <v>2.6397078993640104</v>
      </c>
      <c r="G111" s="6"/>
      <c r="H111" s="6"/>
      <c r="I111" s="6"/>
    </row>
    <row r="112" spans="1:9" ht="12.75">
      <c r="A112" s="39">
        <v>4</v>
      </c>
      <c r="B112" s="240" t="s">
        <v>49</v>
      </c>
      <c r="C112" s="241"/>
      <c r="D112" s="242"/>
      <c r="E112" s="184">
        <f>E113/E109*100</f>
        <v>26.48618721569114</v>
      </c>
      <c r="F112" s="181">
        <f>F113/F109*100</f>
        <v>26.48618721569114</v>
      </c>
      <c r="G112" s="6"/>
      <c r="H112" s="6"/>
      <c r="I112" s="6"/>
    </row>
    <row r="113" spans="1:12" ht="12.75">
      <c r="A113" s="10">
        <v>5</v>
      </c>
      <c r="B113" s="19" t="s">
        <v>139</v>
      </c>
      <c r="C113" s="19"/>
      <c r="D113" s="19"/>
      <c r="E113" s="100">
        <f>E110-E111-E109</f>
        <v>403.8753086026936</v>
      </c>
      <c r="F113" s="179">
        <f>(E113/27)</f>
        <v>14.958344763062726</v>
      </c>
      <c r="G113" s="6"/>
      <c r="H113" s="6"/>
      <c r="I113" s="6"/>
      <c r="K113" s="1"/>
      <c r="L113" s="1"/>
    </row>
    <row r="114" spans="1:9" ht="12.75">
      <c r="A114" s="10">
        <v>6</v>
      </c>
      <c r="B114" s="19" t="s">
        <v>117</v>
      </c>
      <c r="C114" s="19"/>
      <c r="D114" s="19"/>
      <c r="E114" s="100">
        <f>E113*E14</f>
        <v>7269.755554848485</v>
      </c>
      <c r="F114" s="179">
        <f>(E114/27)</f>
        <v>269.2502057351291</v>
      </c>
      <c r="G114" s="7"/>
      <c r="H114" s="7"/>
      <c r="I114" s="6"/>
    </row>
    <row r="115" spans="1:12" ht="13.5" thickBot="1">
      <c r="A115" s="21">
        <v>7</v>
      </c>
      <c r="B115" s="22" t="s">
        <v>50</v>
      </c>
      <c r="C115" s="22"/>
      <c r="D115" s="22"/>
      <c r="E115" s="116">
        <f>H46/E114</f>
        <v>82.48557953232277</v>
      </c>
      <c r="F115" s="141">
        <f>I46/F114</f>
        <v>82.48557953232277</v>
      </c>
      <c r="G115" s="6"/>
      <c r="H115" s="6"/>
      <c r="I115" s="7"/>
      <c r="J115" s="1"/>
      <c r="K115" s="1"/>
      <c r="L115" s="1"/>
    </row>
    <row r="116" spans="6:12" ht="12.75">
      <c r="F116" s="6"/>
      <c r="G116" s="6"/>
      <c r="H116" s="6"/>
      <c r="I116" s="6"/>
      <c r="K116" s="1"/>
      <c r="L116" s="1"/>
    </row>
    <row r="117" spans="2:10" ht="12.75">
      <c r="B117" t="s">
        <v>102</v>
      </c>
      <c r="F117" s="7"/>
      <c r="G117" s="7"/>
      <c r="H117" s="7"/>
      <c r="I117" s="7"/>
      <c r="J117" s="1"/>
    </row>
    <row r="118" ht="12.75">
      <c r="J118" s="1"/>
    </row>
  </sheetData>
  <mergeCells count="57">
    <mergeCell ref="B108:D108"/>
    <mergeCell ref="B111:D111"/>
    <mergeCell ref="B112:D112"/>
    <mergeCell ref="B99:C99"/>
    <mergeCell ref="B100:C100"/>
    <mergeCell ref="B101:C101"/>
    <mergeCell ref="B102:C102"/>
    <mergeCell ref="B95:C95"/>
    <mergeCell ref="B96:C96"/>
    <mergeCell ref="B97:C97"/>
    <mergeCell ref="B98:C98"/>
    <mergeCell ref="B88:C88"/>
    <mergeCell ref="B89:C89"/>
    <mergeCell ref="B91:C91"/>
    <mergeCell ref="B94:C94"/>
    <mergeCell ref="A84:A85"/>
    <mergeCell ref="B84:C85"/>
    <mergeCell ref="B86:C86"/>
    <mergeCell ref="B87:C87"/>
    <mergeCell ref="B64:C64"/>
    <mergeCell ref="A75:A76"/>
    <mergeCell ref="F75:F76"/>
    <mergeCell ref="G75:H75"/>
    <mergeCell ref="B59:C59"/>
    <mergeCell ref="B60:C60"/>
    <mergeCell ref="B61:C61"/>
    <mergeCell ref="B62:C62"/>
    <mergeCell ref="B52:D52"/>
    <mergeCell ref="B53:D53"/>
    <mergeCell ref="B54:D54"/>
    <mergeCell ref="B58:C58"/>
    <mergeCell ref="B42:D42"/>
    <mergeCell ref="B43:D43"/>
    <mergeCell ref="B46:D46"/>
    <mergeCell ref="B50:D50"/>
    <mergeCell ref="H37:H38"/>
    <mergeCell ref="J37:K37"/>
    <mergeCell ref="B39:D39"/>
    <mergeCell ref="B41:D41"/>
    <mergeCell ref="B18:D18"/>
    <mergeCell ref="E18:G18"/>
    <mergeCell ref="A37:A38"/>
    <mergeCell ref="B37:D38"/>
    <mergeCell ref="E37:E38"/>
    <mergeCell ref="G37:G38"/>
    <mergeCell ref="B16:D16"/>
    <mergeCell ref="E16:G16"/>
    <mergeCell ref="B17:D17"/>
    <mergeCell ref="E17:G17"/>
    <mergeCell ref="B14:D14"/>
    <mergeCell ref="E14:G14"/>
    <mergeCell ref="B15:D15"/>
    <mergeCell ref="E15:G15"/>
    <mergeCell ref="B12:D12"/>
    <mergeCell ref="E12:G12"/>
    <mergeCell ref="B13:D13"/>
    <mergeCell ref="E13:G13"/>
  </mergeCells>
  <printOptions/>
  <pageMargins left="0.75" right="0.75" top="0.27" bottom="0.28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1">
      <selection activeCell="A8" sqref="A8"/>
    </sheetView>
  </sheetViews>
  <sheetFormatPr defaultColWidth="9.00390625" defaultRowHeight="12.75"/>
  <cols>
    <col min="1" max="1" width="4.625" style="0" customWidth="1"/>
    <col min="2" max="2" width="11.375" style="0" customWidth="1"/>
    <col min="4" max="4" width="13.875" style="0" customWidth="1"/>
    <col min="5" max="5" width="12.00390625" style="0" customWidth="1"/>
    <col min="6" max="6" width="14.125" style="0" customWidth="1"/>
    <col min="7" max="7" width="12.00390625" style="0" customWidth="1"/>
    <col min="8" max="8" width="11.875" style="0" customWidth="1"/>
    <col min="9" max="9" width="11.75390625" style="0" customWidth="1"/>
    <col min="11" max="11" width="11.625" style="0" customWidth="1"/>
  </cols>
  <sheetData>
    <row r="1" spans="1:9" ht="15">
      <c r="A1" s="50"/>
      <c r="B1" s="51"/>
      <c r="C1" s="52"/>
      <c r="D1" s="53"/>
      <c r="E1" s="75"/>
      <c r="F1" s="76"/>
      <c r="G1" s="76"/>
      <c r="H1" s="76"/>
      <c r="I1" s="77"/>
    </row>
    <row r="2" spans="1:9" ht="14.25">
      <c r="A2" s="54"/>
      <c r="B2" s="43"/>
      <c r="C2" s="44"/>
      <c r="D2" s="45"/>
      <c r="E2" s="75"/>
      <c r="F2" s="59"/>
      <c r="G2" s="59"/>
      <c r="H2" s="59"/>
      <c r="I2" s="77"/>
    </row>
    <row r="3" spans="1:9" ht="12.75">
      <c r="A3" s="54"/>
      <c r="B3" s="46"/>
      <c r="C3" s="44"/>
      <c r="D3" s="45"/>
      <c r="E3" s="75"/>
      <c r="F3" s="59"/>
      <c r="G3" s="59"/>
      <c r="H3" s="59"/>
      <c r="I3" s="78"/>
    </row>
    <row r="4" spans="1:9" ht="12.75">
      <c r="A4" s="54"/>
      <c r="B4" s="47"/>
      <c r="C4" s="48"/>
      <c r="D4" s="45"/>
      <c r="E4" s="75"/>
      <c r="F4" s="79"/>
      <c r="G4" s="79"/>
      <c r="H4" s="79"/>
      <c r="I4" s="77"/>
    </row>
    <row r="5" spans="1:9" ht="12.75">
      <c r="A5" s="55"/>
      <c r="B5" s="49"/>
      <c r="C5" s="48"/>
      <c r="D5" s="45"/>
      <c r="E5" s="75"/>
      <c r="F5" s="79"/>
      <c r="G5" s="79"/>
      <c r="H5" s="79"/>
      <c r="I5" s="78"/>
    </row>
    <row r="6" spans="1:9" ht="12.75">
      <c r="A6" s="56"/>
      <c r="B6" s="49"/>
      <c r="C6" s="48"/>
      <c r="D6" s="45"/>
      <c r="E6" s="75"/>
      <c r="F6" s="79"/>
      <c r="G6" s="79"/>
      <c r="H6" s="79"/>
      <c r="I6" s="78"/>
    </row>
    <row r="7" spans="1:9" ht="13.5" thickBot="1">
      <c r="A7" s="60"/>
      <c r="B7" s="57"/>
      <c r="C7" s="58"/>
      <c r="D7" s="58"/>
      <c r="E7" s="75"/>
      <c r="F7" s="80"/>
      <c r="G7" s="80"/>
      <c r="H7" s="81"/>
      <c r="I7" s="78"/>
    </row>
    <row r="8" spans="1:10" ht="43.5" customHeight="1">
      <c r="A8" s="6"/>
      <c r="B8" s="6"/>
      <c r="C8" s="6"/>
      <c r="D8" s="6"/>
      <c r="E8" s="42" t="s">
        <v>0</v>
      </c>
      <c r="F8" s="6"/>
      <c r="G8" s="6"/>
      <c r="H8" s="6"/>
      <c r="I8" s="6"/>
      <c r="J8" s="6"/>
    </row>
    <row r="9" spans="1:12" ht="12.75">
      <c r="A9" s="7"/>
      <c r="B9" s="7"/>
      <c r="C9" s="7"/>
      <c r="D9" s="7"/>
      <c r="E9" s="8" t="s">
        <v>91</v>
      </c>
      <c r="F9" s="7"/>
      <c r="G9" s="7"/>
      <c r="H9" s="7"/>
      <c r="I9" s="7"/>
      <c r="J9" s="7"/>
      <c r="K9" s="1"/>
      <c r="L9" s="1"/>
    </row>
    <row r="10" spans="1:12" ht="12.75">
      <c r="A10" s="7"/>
      <c r="B10" s="7"/>
      <c r="C10" s="7"/>
      <c r="D10" s="7"/>
      <c r="E10" s="8" t="s">
        <v>145</v>
      </c>
      <c r="F10" s="7"/>
      <c r="G10" s="7"/>
      <c r="H10" s="7"/>
      <c r="I10" s="7"/>
      <c r="J10" s="7"/>
      <c r="K10" s="1"/>
      <c r="L10" s="1"/>
    </row>
    <row r="11" spans="1:12" ht="52.5" customHeight="1" thickBot="1">
      <c r="A11" s="7"/>
      <c r="B11" s="7" t="s">
        <v>36</v>
      </c>
      <c r="C11" s="7"/>
      <c r="D11" s="7"/>
      <c r="E11" s="1"/>
      <c r="F11" s="7"/>
      <c r="G11" s="7" t="s">
        <v>28</v>
      </c>
      <c r="H11" s="7"/>
      <c r="I11" s="7"/>
      <c r="J11" s="7"/>
      <c r="K11" s="1"/>
      <c r="L11" s="1"/>
    </row>
    <row r="12" spans="1:10" ht="12.75">
      <c r="A12" s="142" t="s">
        <v>2</v>
      </c>
      <c r="B12" s="211" t="s">
        <v>37</v>
      </c>
      <c r="C12" s="212"/>
      <c r="D12" s="213"/>
      <c r="E12" s="218" t="s">
        <v>66</v>
      </c>
      <c r="F12" s="206"/>
      <c r="G12" s="207"/>
      <c r="H12" s="6"/>
      <c r="I12" s="6"/>
      <c r="J12" s="6"/>
    </row>
    <row r="13" spans="1:10" ht="12.75">
      <c r="A13" s="9">
        <v>1</v>
      </c>
      <c r="B13" s="208" t="s">
        <v>67</v>
      </c>
      <c r="C13" s="209"/>
      <c r="D13" s="210"/>
      <c r="E13" s="254">
        <v>71</v>
      </c>
      <c r="F13" s="255"/>
      <c r="G13" s="256"/>
      <c r="H13" s="6"/>
      <c r="I13" s="6"/>
      <c r="J13" s="6"/>
    </row>
    <row r="14" spans="1:10" ht="12.75">
      <c r="A14" s="9">
        <v>2</v>
      </c>
      <c r="B14" s="208" t="s">
        <v>68</v>
      </c>
      <c r="C14" s="209"/>
      <c r="D14" s="210"/>
      <c r="E14" s="257">
        <v>18</v>
      </c>
      <c r="F14" s="258"/>
      <c r="G14" s="259"/>
      <c r="H14" s="6"/>
      <c r="I14" s="6"/>
      <c r="J14" s="6"/>
    </row>
    <row r="15" spans="1:10" ht="12.75">
      <c r="A15" s="10">
        <v>3</v>
      </c>
      <c r="B15" s="208" t="s">
        <v>53</v>
      </c>
      <c r="C15" s="209"/>
      <c r="D15" s="210"/>
      <c r="E15" s="250">
        <f>E13*E14</f>
        <v>1278</v>
      </c>
      <c r="F15" s="250"/>
      <c r="G15" s="251"/>
      <c r="H15" s="6"/>
      <c r="I15" s="6"/>
      <c r="J15" s="6"/>
    </row>
    <row r="16" spans="1:10" ht="12.75">
      <c r="A16" s="10">
        <v>4</v>
      </c>
      <c r="B16" s="208" t="s">
        <v>69</v>
      </c>
      <c r="C16" s="209"/>
      <c r="D16" s="210"/>
      <c r="E16" s="252">
        <v>600</v>
      </c>
      <c r="F16" s="252"/>
      <c r="G16" s="253"/>
      <c r="H16" s="6"/>
      <c r="I16" s="6"/>
      <c r="J16" s="6"/>
    </row>
    <row r="17" spans="1:10" ht="12.75">
      <c r="A17" s="12">
        <v>5</v>
      </c>
      <c r="B17" s="208" t="s">
        <v>52</v>
      </c>
      <c r="C17" s="209"/>
      <c r="D17" s="210"/>
      <c r="E17" s="254">
        <v>22</v>
      </c>
      <c r="F17" s="255"/>
      <c r="G17" s="256"/>
      <c r="H17" s="6"/>
      <c r="I17" s="6"/>
      <c r="J17" s="6"/>
    </row>
    <row r="18" spans="1:10" ht="13.5" thickBot="1">
      <c r="A18" s="13">
        <v>6</v>
      </c>
      <c r="B18" s="260" t="s">
        <v>54</v>
      </c>
      <c r="C18" s="261"/>
      <c r="D18" s="262"/>
      <c r="E18" s="263">
        <v>5</v>
      </c>
      <c r="F18" s="264"/>
      <c r="G18" s="265"/>
      <c r="H18" s="6"/>
      <c r="I18" s="6"/>
      <c r="J18" s="6"/>
    </row>
    <row r="19" spans="1:12" ht="51.75" customHeight="1" thickBot="1">
      <c r="A19" s="7"/>
      <c r="B19" s="7" t="s">
        <v>55</v>
      </c>
      <c r="C19" s="7"/>
      <c r="D19" s="7"/>
      <c r="E19" s="7"/>
      <c r="F19" s="7"/>
      <c r="G19" s="7" t="s">
        <v>35</v>
      </c>
      <c r="H19" s="7"/>
      <c r="I19" s="7"/>
      <c r="J19" s="7"/>
      <c r="K19" s="1"/>
      <c r="L19" s="1"/>
    </row>
    <row r="20" spans="1:12" ht="13.5" thickBot="1">
      <c r="A20" s="171" t="s">
        <v>2</v>
      </c>
      <c r="B20" s="62" t="s">
        <v>8</v>
      </c>
      <c r="C20" s="62"/>
      <c r="D20" s="62" t="s">
        <v>73</v>
      </c>
      <c r="E20" s="107" t="s">
        <v>103</v>
      </c>
      <c r="F20" s="201" t="s">
        <v>130</v>
      </c>
      <c r="G20" s="7"/>
      <c r="H20" s="1"/>
      <c r="I20" s="1"/>
      <c r="J20" s="1"/>
      <c r="K20" s="1"/>
      <c r="L20" s="1"/>
    </row>
    <row r="21" spans="1:12" ht="12.75">
      <c r="A21" s="9">
        <v>1</v>
      </c>
      <c r="B21" s="16" t="s">
        <v>59</v>
      </c>
      <c r="C21" s="16"/>
      <c r="D21" s="16" t="s">
        <v>56</v>
      </c>
      <c r="E21" s="172">
        <v>0</v>
      </c>
      <c r="F21" s="197">
        <f aca="true" t="shared" si="0" ref="F21:F29">(E21/27)</f>
        <v>0</v>
      </c>
      <c r="G21" s="6"/>
      <c r="H21" s="6"/>
      <c r="I21" s="6"/>
      <c r="J21" s="6"/>
      <c r="K21" s="6"/>
      <c r="L21" s="6"/>
    </row>
    <row r="22" spans="1:12" ht="12.75">
      <c r="A22" s="10">
        <v>2</v>
      </c>
      <c r="B22" s="20" t="s">
        <v>135</v>
      </c>
      <c r="C22" s="20"/>
      <c r="D22" s="20" t="s">
        <v>125</v>
      </c>
      <c r="E22" s="152">
        <v>154000</v>
      </c>
      <c r="F22" s="111">
        <f>(E22/27)</f>
        <v>5703.7037037037035</v>
      </c>
      <c r="G22" s="6"/>
      <c r="H22" s="6"/>
      <c r="I22" s="6"/>
      <c r="J22" s="6"/>
      <c r="K22" s="6"/>
      <c r="L22" s="6"/>
    </row>
    <row r="23" spans="1:6" ht="12.75">
      <c r="A23" s="10">
        <v>3</v>
      </c>
      <c r="B23" s="20" t="s">
        <v>88</v>
      </c>
      <c r="C23" s="20"/>
      <c r="D23" s="20" t="s">
        <v>56</v>
      </c>
      <c r="E23" s="173">
        <v>23300</v>
      </c>
      <c r="F23" s="111">
        <f t="shared" si="0"/>
        <v>862.9629629629629</v>
      </c>
    </row>
    <row r="24" spans="1:6" ht="12.75">
      <c r="A24" s="10">
        <v>4</v>
      </c>
      <c r="B24" s="20" t="s">
        <v>72</v>
      </c>
      <c r="C24" s="20"/>
      <c r="D24" s="20" t="s">
        <v>56</v>
      </c>
      <c r="E24" s="173">
        <v>250</v>
      </c>
      <c r="F24" s="111">
        <f t="shared" si="0"/>
        <v>9.25925925925926</v>
      </c>
    </row>
    <row r="25" spans="1:6" ht="12.75">
      <c r="A25" s="10">
        <v>5</v>
      </c>
      <c r="B25" s="65" t="s">
        <v>15</v>
      </c>
      <c r="C25" s="67"/>
      <c r="D25" s="20" t="s">
        <v>18</v>
      </c>
      <c r="E25" s="174">
        <v>2.4</v>
      </c>
      <c r="F25" s="111">
        <f t="shared" si="0"/>
        <v>0.08888888888888889</v>
      </c>
    </row>
    <row r="26" spans="1:7" ht="12.75">
      <c r="A26" s="10">
        <v>6</v>
      </c>
      <c r="B26" s="20" t="s">
        <v>75</v>
      </c>
      <c r="C26" s="20"/>
      <c r="D26" s="20" t="s">
        <v>74</v>
      </c>
      <c r="E26" s="173">
        <v>60</v>
      </c>
      <c r="F26" s="111">
        <f t="shared" si="0"/>
        <v>2.2222222222222223</v>
      </c>
      <c r="G26" s="6"/>
    </row>
    <row r="27" spans="1:7" ht="12.75">
      <c r="A27" s="10">
        <v>7</v>
      </c>
      <c r="B27" s="20" t="s">
        <v>141</v>
      </c>
      <c r="C27" s="20"/>
      <c r="D27" s="20" t="s">
        <v>17</v>
      </c>
      <c r="E27" s="173">
        <v>2800</v>
      </c>
      <c r="F27" s="111">
        <f t="shared" si="0"/>
        <v>103.70370370370371</v>
      </c>
      <c r="G27" s="6"/>
    </row>
    <row r="28" spans="1:7" ht="12.75">
      <c r="A28" s="10">
        <v>8</v>
      </c>
      <c r="B28" s="20" t="s">
        <v>76</v>
      </c>
      <c r="C28" s="20"/>
      <c r="D28" s="20" t="s">
        <v>17</v>
      </c>
      <c r="E28" s="173">
        <v>200</v>
      </c>
      <c r="F28" s="111">
        <f t="shared" si="0"/>
        <v>7.407407407407407</v>
      </c>
      <c r="G28" s="6"/>
    </row>
    <row r="29" spans="1:7" ht="12.75">
      <c r="A29" s="10">
        <v>9</v>
      </c>
      <c r="B29" s="20" t="s">
        <v>58</v>
      </c>
      <c r="C29" s="20"/>
      <c r="D29" s="20" t="s">
        <v>56</v>
      </c>
      <c r="E29" s="173">
        <v>1000</v>
      </c>
      <c r="F29" s="111">
        <f t="shared" si="0"/>
        <v>37.03703703703704</v>
      </c>
      <c r="G29" s="6"/>
    </row>
    <row r="30" spans="1:7" ht="12.75">
      <c r="A30" s="10">
        <v>10</v>
      </c>
      <c r="B30" s="20" t="s">
        <v>78</v>
      </c>
      <c r="C30" s="20"/>
      <c r="D30" s="20" t="s">
        <v>56</v>
      </c>
      <c r="E30" s="173">
        <v>0</v>
      </c>
      <c r="F30" s="111"/>
      <c r="G30" s="6"/>
    </row>
    <row r="31" spans="1:7" ht="12.75">
      <c r="A31" s="12">
        <v>11</v>
      </c>
      <c r="B31" s="20" t="s">
        <v>16</v>
      </c>
      <c r="C31" s="20"/>
      <c r="D31" s="168" t="s">
        <v>19</v>
      </c>
      <c r="E31" s="175">
        <v>1.4</v>
      </c>
      <c r="F31" s="165">
        <f>(E31/27)</f>
        <v>0.05185185185185185</v>
      </c>
      <c r="G31" s="6"/>
    </row>
    <row r="32" spans="1:7" ht="12.75">
      <c r="A32" s="10">
        <v>12</v>
      </c>
      <c r="B32" s="20" t="s">
        <v>70</v>
      </c>
      <c r="C32" s="20"/>
      <c r="D32" s="20" t="s">
        <v>56</v>
      </c>
      <c r="E32" s="173">
        <v>9900</v>
      </c>
      <c r="F32" s="111">
        <f>(E32/27)</f>
        <v>366.6666666666667</v>
      </c>
      <c r="G32" s="6"/>
    </row>
    <row r="33" spans="1:12" ht="12.75">
      <c r="A33" s="10">
        <v>13</v>
      </c>
      <c r="B33" s="20" t="s">
        <v>124</v>
      </c>
      <c r="C33" s="20"/>
      <c r="D33" s="20" t="s">
        <v>125</v>
      </c>
      <c r="E33" s="152">
        <v>7000</v>
      </c>
      <c r="F33" s="111">
        <f>(E33/27)</f>
        <v>259.25925925925924</v>
      </c>
      <c r="G33" s="6"/>
      <c r="H33" s="6"/>
      <c r="I33" s="6"/>
      <c r="J33" s="6"/>
      <c r="K33" s="1"/>
      <c r="L33" s="1"/>
    </row>
    <row r="34" spans="1:12" ht="12.75">
      <c r="A34" s="10">
        <v>14</v>
      </c>
      <c r="B34" s="20" t="s">
        <v>126</v>
      </c>
      <c r="C34" s="20"/>
      <c r="D34" s="153" t="s">
        <v>127</v>
      </c>
      <c r="E34" s="154">
        <v>192.5</v>
      </c>
      <c r="F34" s="155">
        <f>(E34/27)</f>
        <v>7.12962962962963</v>
      </c>
      <c r="G34" s="6"/>
      <c r="H34" s="6"/>
      <c r="I34" s="6"/>
      <c r="J34" s="6"/>
      <c r="K34" s="1"/>
      <c r="L34" s="1"/>
    </row>
    <row r="35" spans="1:12" ht="13.5" thickBot="1">
      <c r="A35" s="13">
        <v>15</v>
      </c>
      <c r="B35" s="124" t="s">
        <v>128</v>
      </c>
      <c r="C35" s="124"/>
      <c r="D35" s="156" t="s">
        <v>125</v>
      </c>
      <c r="E35" s="157">
        <v>8350</v>
      </c>
      <c r="F35" s="158">
        <f>(E35/27)</f>
        <v>309.25925925925924</v>
      </c>
      <c r="G35" s="6"/>
      <c r="H35" s="6"/>
      <c r="I35" s="6"/>
      <c r="J35" s="6"/>
      <c r="K35" s="1"/>
      <c r="L35" s="1"/>
    </row>
    <row r="36" spans="1:12" ht="24" customHeight="1" thickBot="1">
      <c r="A36" s="7"/>
      <c r="B36" s="7" t="s">
        <v>21</v>
      </c>
      <c r="C36" s="7"/>
      <c r="D36" s="7"/>
      <c r="E36" s="7"/>
      <c r="F36" s="7"/>
      <c r="G36" s="7" t="s">
        <v>38</v>
      </c>
      <c r="H36" s="7"/>
      <c r="I36" s="7"/>
      <c r="J36" s="7"/>
      <c r="K36" s="3"/>
      <c r="L36" s="3"/>
    </row>
    <row r="37" spans="1:12" ht="12.75">
      <c r="A37" s="214" t="s">
        <v>2</v>
      </c>
      <c r="B37" s="225" t="s">
        <v>8</v>
      </c>
      <c r="C37" s="226"/>
      <c r="D37" s="227"/>
      <c r="E37" s="245" t="s">
        <v>106</v>
      </c>
      <c r="F37" s="27" t="s">
        <v>130</v>
      </c>
      <c r="G37" s="245" t="s">
        <v>22</v>
      </c>
      <c r="H37" s="245" t="s">
        <v>118</v>
      </c>
      <c r="I37" s="27" t="s">
        <v>119</v>
      </c>
      <c r="J37" s="243" t="s">
        <v>27</v>
      </c>
      <c r="K37" s="244"/>
      <c r="L37" s="28"/>
    </row>
    <row r="38" spans="1:12" ht="13.5" thickBot="1">
      <c r="A38" s="215"/>
      <c r="B38" s="228"/>
      <c r="C38" s="229"/>
      <c r="D38" s="230"/>
      <c r="E38" s="246"/>
      <c r="F38" s="104"/>
      <c r="G38" s="246"/>
      <c r="H38" s="246"/>
      <c r="I38" s="104"/>
      <c r="J38" s="14" t="s">
        <v>25</v>
      </c>
      <c r="K38" s="109" t="s">
        <v>26</v>
      </c>
      <c r="L38" s="198" t="s">
        <v>96</v>
      </c>
    </row>
    <row r="39" spans="1:12" ht="12.75">
      <c r="A39" s="9">
        <v>1</v>
      </c>
      <c r="B39" s="237" t="s">
        <v>60</v>
      </c>
      <c r="C39" s="238"/>
      <c r="D39" s="239"/>
      <c r="E39" s="117">
        <f>E21</f>
        <v>0</v>
      </c>
      <c r="F39" s="108">
        <f aca="true" t="shared" si="1" ref="F39:F45">(E39/27)</f>
        <v>0</v>
      </c>
      <c r="G39" s="15">
        <v>1</v>
      </c>
      <c r="H39" s="119">
        <f aca="true" t="shared" si="2" ref="H39:H44">G39*E39</f>
        <v>0</v>
      </c>
      <c r="I39" s="108">
        <f aca="true" t="shared" si="3" ref="I39:I45">(H39/27)</f>
        <v>0</v>
      </c>
      <c r="J39" s="17">
        <v>10</v>
      </c>
      <c r="K39" s="121">
        <f aca="true" t="shared" si="4" ref="K39:K45">H39*J39/100</f>
        <v>0</v>
      </c>
      <c r="L39" s="197">
        <f aca="true" t="shared" si="5" ref="L39:L46">(K39/27)</f>
        <v>0</v>
      </c>
    </row>
    <row r="40" spans="1:12" ht="12.75">
      <c r="A40" s="12">
        <v>2</v>
      </c>
      <c r="B40" s="91" t="s">
        <v>136</v>
      </c>
      <c r="C40" s="92"/>
      <c r="D40" s="93"/>
      <c r="E40" s="100">
        <v>154000</v>
      </c>
      <c r="F40" s="108">
        <f t="shared" si="1"/>
        <v>5703.7037037037035</v>
      </c>
      <c r="G40" s="161">
        <v>1</v>
      </c>
      <c r="H40" s="162">
        <f t="shared" si="2"/>
        <v>154000</v>
      </c>
      <c r="I40" s="160">
        <f>(H40/27)</f>
        <v>5703.7037037037035</v>
      </c>
      <c r="J40" s="163">
        <v>10</v>
      </c>
      <c r="K40" s="164">
        <f t="shared" si="4"/>
        <v>15400</v>
      </c>
      <c r="L40" s="165">
        <f>(K40/27)</f>
        <v>570.3703703703703</v>
      </c>
    </row>
    <row r="41" spans="1:12" ht="12.75">
      <c r="A41" s="10">
        <v>3</v>
      </c>
      <c r="B41" s="222" t="s">
        <v>72</v>
      </c>
      <c r="C41" s="223"/>
      <c r="D41" s="224"/>
      <c r="E41" s="106">
        <v>250</v>
      </c>
      <c r="F41" s="108">
        <f t="shared" si="1"/>
        <v>9.25925925925926</v>
      </c>
      <c r="G41" s="5">
        <v>1278</v>
      </c>
      <c r="H41" s="100">
        <f t="shared" si="2"/>
        <v>319500</v>
      </c>
      <c r="I41" s="108">
        <f t="shared" si="3"/>
        <v>11833.333333333334</v>
      </c>
      <c r="J41" s="11">
        <v>10</v>
      </c>
      <c r="K41" s="121">
        <f t="shared" si="4"/>
        <v>31950</v>
      </c>
      <c r="L41" s="111">
        <f t="shared" si="5"/>
        <v>1183.3333333333333</v>
      </c>
    </row>
    <row r="42" spans="1:12" ht="12.75">
      <c r="A42" s="10">
        <v>4</v>
      </c>
      <c r="B42" s="222" t="s">
        <v>58</v>
      </c>
      <c r="C42" s="223"/>
      <c r="D42" s="224"/>
      <c r="E42" s="118">
        <v>1000</v>
      </c>
      <c r="F42" s="108">
        <f t="shared" si="1"/>
        <v>37.03703703703704</v>
      </c>
      <c r="G42" s="5">
        <v>1</v>
      </c>
      <c r="H42" s="100">
        <f t="shared" si="2"/>
        <v>1000</v>
      </c>
      <c r="I42" s="108">
        <f t="shared" si="3"/>
        <v>37.03703703703704</v>
      </c>
      <c r="J42" s="11">
        <v>10</v>
      </c>
      <c r="K42" s="121">
        <f t="shared" si="4"/>
        <v>100</v>
      </c>
      <c r="L42" s="111">
        <f t="shared" si="5"/>
        <v>3.7037037037037037</v>
      </c>
    </row>
    <row r="43" spans="1:12" ht="12.75">
      <c r="A43" s="10">
        <v>5</v>
      </c>
      <c r="B43" s="222" t="s">
        <v>70</v>
      </c>
      <c r="C43" s="223"/>
      <c r="D43" s="224"/>
      <c r="E43" s="118">
        <f>E32</f>
        <v>9900</v>
      </c>
      <c r="F43" s="108">
        <f t="shared" si="1"/>
        <v>366.6666666666667</v>
      </c>
      <c r="G43" s="5">
        <v>1</v>
      </c>
      <c r="H43" s="100">
        <f t="shared" si="2"/>
        <v>9900</v>
      </c>
      <c r="I43" s="108">
        <f t="shared" si="3"/>
        <v>366.6666666666667</v>
      </c>
      <c r="J43" s="11">
        <v>10</v>
      </c>
      <c r="K43" s="121">
        <f t="shared" si="4"/>
        <v>990</v>
      </c>
      <c r="L43" s="111">
        <f t="shared" si="5"/>
        <v>36.666666666666664</v>
      </c>
    </row>
    <row r="44" spans="1:12" ht="12.75">
      <c r="A44" s="12">
        <v>6</v>
      </c>
      <c r="B44" s="91" t="s">
        <v>124</v>
      </c>
      <c r="C44" s="92"/>
      <c r="D44" s="93"/>
      <c r="E44" s="159">
        <v>7000</v>
      </c>
      <c r="F44" s="160">
        <f t="shared" si="1"/>
        <v>259.25925925925924</v>
      </c>
      <c r="G44" s="161">
        <v>1</v>
      </c>
      <c r="H44" s="162">
        <f t="shared" si="2"/>
        <v>7000</v>
      </c>
      <c r="I44" s="160">
        <f t="shared" si="3"/>
        <v>259.25925925925924</v>
      </c>
      <c r="J44" s="163">
        <v>10</v>
      </c>
      <c r="K44" s="159">
        <f t="shared" si="4"/>
        <v>700</v>
      </c>
      <c r="L44" s="165">
        <f t="shared" si="5"/>
        <v>25.925925925925927</v>
      </c>
    </row>
    <row r="45" spans="1:12" ht="12.75">
      <c r="A45" s="12">
        <v>7</v>
      </c>
      <c r="B45" s="91" t="s">
        <v>128</v>
      </c>
      <c r="C45" s="92"/>
      <c r="D45" s="93"/>
      <c r="E45" s="166">
        <v>8350</v>
      </c>
      <c r="F45" s="160">
        <f t="shared" si="1"/>
        <v>309.25925925925924</v>
      </c>
      <c r="G45" s="161">
        <v>1</v>
      </c>
      <c r="H45" s="162">
        <f>G45*E45</f>
        <v>8350</v>
      </c>
      <c r="I45" s="160">
        <f t="shared" si="3"/>
        <v>309.25925925925924</v>
      </c>
      <c r="J45" s="163">
        <v>10</v>
      </c>
      <c r="K45" s="167">
        <f t="shared" si="4"/>
        <v>835</v>
      </c>
      <c r="L45" s="165">
        <f t="shared" si="5"/>
        <v>30.925925925925927</v>
      </c>
    </row>
    <row r="46" spans="1:12" ht="13.5" thickBot="1">
      <c r="A46" s="21"/>
      <c r="B46" s="234" t="s">
        <v>24</v>
      </c>
      <c r="C46" s="235"/>
      <c r="D46" s="236"/>
      <c r="E46" s="23"/>
      <c r="F46" s="23"/>
      <c r="G46" s="23"/>
      <c r="H46" s="120">
        <f>SUM(H39:H45)</f>
        <v>499750</v>
      </c>
      <c r="I46" s="123">
        <f>SUM(I39:I45)</f>
        <v>18509.25925925926</v>
      </c>
      <c r="J46" s="24"/>
      <c r="K46" s="122">
        <f>SUM(K39:K45)</f>
        <v>49975</v>
      </c>
      <c r="L46" s="112">
        <f t="shared" si="5"/>
        <v>1850.9259259259259</v>
      </c>
    </row>
    <row r="47" spans="1:12" ht="6.75" customHeight="1">
      <c r="A47" s="133"/>
      <c r="B47" s="134"/>
      <c r="C47" s="134"/>
      <c r="D47" s="134"/>
      <c r="E47" s="133"/>
      <c r="F47" s="133"/>
      <c r="G47" s="133"/>
      <c r="H47" s="135"/>
      <c r="I47" s="136"/>
      <c r="J47" s="137"/>
      <c r="K47" s="138"/>
      <c r="L47" s="136"/>
    </row>
    <row r="48" spans="1:10" ht="12.75" hidden="1">
      <c r="A48" s="6"/>
      <c r="B48" s="6"/>
      <c r="C48" s="6"/>
      <c r="D48" s="6"/>
      <c r="E48" s="6"/>
      <c r="F48" s="6"/>
      <c r="G48" s="6"/>
      <c r="H48" s="6"/>
      <c r="I48" s="6"/>
      <c r="J48" s="18"/>
    </row>
    <row r="49" spans="1:10" ht="13.5" thickBot="1">
      <c r="A49" s="7"/>
      <c r="B49" s="7" t="s">
        <v>39</v>
      </c>
      <c r="C49" s="7"/>
      <c r="D49" s="7"/>
      <c r="E49" s="7"/>
      <c r="F49" s="7"/>
      <c r="G49" s="7" t="s">
        <v>20</v>
      </c>
      <c r="H49" s="7"/>
      <c r="I49" s="7"/>
      <c r="J49" s="18"/>
    </row>
    <row r="50" spans="1:10" ht="12.75">
      <c r="A50" s="143" t="s">
        <v>2</v>
      </c>
      <c r="B50" s="231" t="s">
        <v>29</v>
      </c>
      <c r="C50" s="232"/>
      <c r="D50" s="233"/>
      <c r="E50" s="27" t="s">
        <v>30</v>
      </c>
      <c r="F50" s="27" t="s">
        <v>22</v>
      </c>
      <c r="G50" s="27" t="s">
        <v>31</v>
      </c>
      <c r="H50" s="27" t="s">
        <v>34</v>
      </c>
      <c r="I50" s="28" t="s">
        <v>33</v>
      </c>
      <c r="J50" s="18"/>
    </row>
    <row r="51" spans="1:10" ht="12.75">
      <c r="A51" s="12">
        <v>1</v>
      </c>
      <c r="B51" s="91" t="s">
        <v>136</v>
      </c>
      <c r="C51" s="92"/>
      <c r="D51" s="92"/>
      <c r="E51" s="177">
        <v>1.4</v>
      </c>
      <c r="F51" s="20">
        <v>1</v>
      </c>
      <c r="G51" s="20">
        <f>F51*E51</f>
        <v>1.4</v>
      </c>
      <c r="H51" s="20">
        <v>8</v>
      </c>
      <c r="I51" s="29">
        <f>H51*G51</f>
        <v>11.2</v>
      </c>
      <c r="J51" s="25"/>
    </row>
    <row r="52" spans="1:12" ht="12.75">
      <c r="A52" s="10">
        <v>2</v>
      </c>
      <c r="B52" s="222" t="s">
        <v>32</v>
      </c>
      <c r="C52" s="223"/>
      <c r="D52" s="224"/>
      <c r="E52" s="20">
        <v>0.06</v>
      </c>
      <c r="F52" s="20">
        <v>30</v>
      </c>
      <c r="G52" s="20">
        <f>F52*E52</f>
        <v>1.7999999999999998</v>
      </c>
      <c r="H52" s="20">
        <v>8</v>
      </c>
      <c r="I52" s="29">
        <f>H52*G52</f>
        <v>14.399999999999999</v>
      </c>
      <c r="J52" s="6"/>
      <c r="K52" s="1"/>
      <c r="L52" s="1"/>
    </row>
    <row r="53" spans="1:12" ht="12.75">
      <c r="A53" s="10">
        <v>3</v>
      </c>
      <c r="B53" s="222" t="s">
        <v>61</v>
      </c>
      <c r="C53" s="223"/>
      <c r="D53" s="224"/>
      <c r="E53" s="20">
        <v>1</v>
      </c>
      <c r="F53" s="20">
        <v>1</v>
      </c>
      <c r="G53" s="20">
        <f>F53*E53</f>
        <v>1</v>
      </c>
      <c r="H53" s="20">
        <v>8</v>
      </c>
      <c r="I53" s="29">
        <f>H53*G53</f>
        <v>8</v>
      </c>
      <c r="J53" s="7"/>
      <c r="K53" s="1"/>
      <c r="L53" s="1"/>
    </row>
    <row r="54" spans="1:10" ht="12.75">
      <c r="A54" s="10">
        <v>4</v>
      </c>
      <c r="B54" s="222" t="s">
        <v>70</v>
      </c>
      <c r="C54" s="223"/>
      <c r="D54" s="224"/>
      <c r="E54" s="20">
        <v>0.35</v>
      </c>
      <c r="F54" s="20">
        <v>1</v>
      </c>
      <c r="G54" s="20">
        <f>F54*E54</f>
        <v>0.35</v>
      </c>
      <c r="H54" s="20">
        <v>4</v>
      </c>
      <c r="I54" s="29">
        <f>H54*G54</f>
        <v>1.4</v>
      </c>
      <c r="J54" s="7"/>
    </row>
    <row r="55" spans="1:10" ht="13.5" thickBot="1">
      <c r="A55" s="21"/>
      <c r="B55" s="68" t="s">
        <v>24</v>
      </c>
      <c r="C55" s="69"/>
      <c r="D55" s="69"/>
      <c r="E55" s="69"/>
      <c r="F55" s="69"/>
      <c r="G55" s="69"/>
      <c r="H55" s="70"/>
      <c r="I55" s="30">
        <f>SUM(I51:I54)</f>
        <v>34.99999999999999</v>
      </c>
      <c r="J55" s="6"/>
    </row>
    <row r="56" spans="1:10" ht="12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3.5" thickBot="1">
      <c r="A57" s="7"/>
      <c r="B57" s="7" t="s">
        <v>77</v>
      </c>
      <c r="C57" s="7"/>
      <c r="D57" s="7"/>
      <c r="E57" s="7"/>
      <c r="F57" s="7"/>
      <c r="G57" s="7" t="s">
        <v>4</v>
      </c>
      <c r="H57" s="7"/>
      <c r="I57" s="7"/>
      <c r="J57" s="6"/>
    </row>
    <row r="58" spans="1:9" ht="12.75">
      <c r="A58" s="143" t="s">
        <v>2</v>
      </c>
      <c r="B58" s="231" t="s">
        <v>8</v>
      </c>
      <c r="C58" s="233"/>
      <c r="D58" s="28" t="s">
        <v>22</v>
      </c>
      <c r="E58" s="7"/>
      <c r="F58" s="7"/>
      <c r="G58" s="7"/>
      <c r="H58" s="7"/>
      <c r="I58" s="6"/>
    </row>
    <row r="59" spans="1:12" ht="12.75">
      <c r="A59" s="10">
        <v>1</v>
      </c>
      <c r="B59" s="222" t="s">
        <v>13</v>
      </c>
      <c r="C59" s="224"/>
      <c r="D59" s="29" t="s">
        <v>80</v>
      </c>
      <c r="E59" s="6"/>
      <c r="F59" s="6"/>
      <c r="G59" s="6"/>
      <c r="H59" s="6"/>
      <c r="I59" s="6"/>
      <c r="L59" s="1"/>
    </row>
    <row r="60" spans="1:11" ht="12.75">
      <c r="A60" s="10">
        <v>2</v>
      </c>
      <c r="B60" s="222" t="s">
        <v>15</v>
      </c>
      <c r="C60" s="224"/>
      <c r="D60" s="29" t="s">
        <v>83</v>
      </c>
      <c r="E60" s="6"/>
      <c r="F60" s="6"/>
      <c r="G60" s="6"/>
      <c r="H60" s="6"/>
      <c r="I60" s="6"/>
      <c r="K60" s="1"/>
    </row>
    <row r="61" spans="1:11" ht="12.75">
      <c r="A61" s="10">
        <v>3</v>
      </c>
      <c r="B61" s="222" t="s">
        <v>14</v>
      </c>
      <c r="C61" s="224"/>
      <c r="D61" s="29" t="s">
        <v>81</v>
      </c>
      <c r="E61" s="6"/>
      <c r="F61" s="6"/>
      <c r="G61" s="6"/>
      <c r="H61" s="6"/>
      <c r="I61" s="7"/>
      <c r="J61" s="1"/>
      <c r="K61" s="1"/>
    </row>
    <row r="62" spans="1:10" ht="12.75">
      <c r="A62" s="10">
        <v>4</v>
      </c>
      <c r="B62" s="222" t="s">
        <v>75</v>
      </c>
      <c r="C62" s="224"/>
      <c r="D62" s="29" t="s">
        <v>79</v>
      </c>
      <c r="E62" s="6"/>
      <c r="F62" s="6"/>
      <c r="G62" s="6"/>
      <c r="H62" s="6"/>
      <c r="I62" s="7"/>
      <c r="J62" s="1"/>
    </row>
    <row r="63" spans="1:9" ht="13.5" thickBot="1">
      <c r="A63" s="21"/>
      <c r="B63" s="234" t="s">
        <v>82</v>
      </c>
      <c r="C63" s="236"/>
      <c r="D63" s="30" t="s">
        <v>84</v>
      </c>
      <c r="E63" s="7"/>
      <c r="F63" s="7"/>
      <c r="G63" s="7"/>
      <c r="H63" s="7"/>
      <c r="I63" s="6"/>
    </row>
    <row r="64" spans="1:10" ht="12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3.5" thickBot="1">
      <c r="A65" s="7"/>
      <c r="B65" s="31" t="s">
        <v>7</v>
      </c>
      <c r="C65" s="31"/>
      <c r="D65" s="31"/>
      <c r="E65" s="31"/>
      <c r="F65" s="7"/>
      <c r="G65" s="7" t="s">
        <v>5</v>
      </c>
      <c r="H65" s="7"/>
      <c r="I65" s="7"/>
      <c r="J65" s="6"/>
    </row>
    <row r="66" spans="1:10" ht="12.75">
      <c r="A66" s="143" t="s">
        <v>2</v>
      </c>
      <c r="B66" s="84" t="s">
        <v>3</v>
      </c>
      <c r="C66" s="85"/>
      <c r="D66" s="85"/>
      <c r="E66" s="86"/>
      <c r="F66" s="73" t="s">
        <v>109</v>
      </c>
      <c r="G66" s="73" t="s">
        <v>108</v>
      </c>
      <c r="H66" s="73" t="s">
        <v>107</v>
      </c>
      <c r="I66" s="178" t="s">
        <v>120</v>
      </c>
      <c r="J66" s="6"/>
    </row>
    <row r="67" spans="1:12" ht="12.75">
      <c r="A67" s="10">
        <v>1</v>
      </c>
      <c r="B67" s="65" t="s">
        <v>62</v>
      </c>
      <c r="C67" s="66"/>
      <c r="D67" s="66"/>
      <c r="E67" s="67"/>
      <c r="F67" s="20">
        <v>1</v>
      </c>
      <c r="G67" s="103">
        <v>15000</v>
      </c>
      <c r="H67" s="100">
        <f>F67*G67</f>
        <v>15000</v>
      </c>
      <c r="I67" s="169">
        <f>(H67/27)</f>
        <v>555.5555555555555</v>
      </c>
      <c r="J67" s="6"/>
      <c r="K67" s="1"/>
      <c r="L67" s="1"/>
    </row>
    <row r="68" spans="1:10" ht="12.75">
      <c r="A68" s="10">
        <v>2</v>
      </c>
      <c r="B68" s="65" t="s">
        <v>63</v>
      </c>
      <c r="C68" s="66"/>
      <c r="D68" s="66"/>
      <c r="E68" s="67"/>
      <c r="F68" s="20">
        <v>1</v>
      </c>
      <c r="G68" s="103">
        <v>10000</v>
      </c>
      <c r="H68" s="100">
        <f>F68*G68</f>
        <v>10000</v>
      </c>
      <c r="I68" s="169">
        <f>(H68/27)</f>
        <v>370.3703703703704</v>
      </c>
      <c r="J68" s="7"/>
    </row>
    <row r="69" spans="1:12" ht="12.75">
      <c r="A69" s="10">
        <v>3</v>
      </c>
      <c r="B69" s="65" t="s">
        <v>64</v>
      </c>
      <c r="C69" s="66"/>
      <c r="D69" s="66"/>
      <c r="E69" s="67"/>
      <c r="F69" s="20">
        <v>1</v>
      </c>
      <c r="G69" s="103">
        <v>10000</v>
      </c>
      <c r="H69" s="100">
        <f>F69*G69</f>
        <v>10000</v>
      </c>
      <c r="I69" s="169">
        <f>(H69/27)</f>
        <v>370.3703703703704</v>
      </c>
      <c r="J69" s="6"/>
      <c r="K69" s="1"/>
      <c r="L69" s="1"/>
    </row>
    <row r="70" spans="1:12" ht="12.75">
      <c r="A70" s="147">
        <v>4</v>
      </c>
      <c r="B70" s="149" t="s">
        <v>123</v>
      </c>
      <c r="C70" s="66"/>
      <c r="D70" s="66"/>
      <c r="E70" s="67"/>
      <c r="F70" s="88">
        <v>1</v>
      </c>
      <c r="G70" s="148">
        <v>7000</v>
      </c>
      <c r="H70" s="100">
        <f>F70*G70</f>
        <v>7000</v>
      </c>
      <c r="I70" s="169">
        <f>(H70/27)</f>
        <v>259.25925925925924</v>
      </c>
      <c r="J70" s="7"/>
      <c r="K70" s="1"/>
      <c r="L70" s="1"/>
    </row>
    <row r="71" spans="1:10" ht="13.5" thickBot="1">
      <c r="A71" s="21"/>
      <c r="B71" s="68" t="s">
        <v>1</v>
      </c>
      <c r="C71" s="69"/>
      <c r="D71" s="69"/>
      <c r="E71" s="70"/>
      <c r="F71" s="40">
        <f>SUM(F67:F70)</f>
        <v>4</v>
      </c>
      <c r="G71" s="23"/>
      <c r="H71" s="120">
        <f>SUM(H67:H70)</f>
        <v>42000</v>
      </c>
      <c r="I71" s="170">
        <f>SUM(I67:I70)</f>
        <v>1555.5555555555557</v>
      </c>
      <c r="J71" s="7"/>
    </row>
    <row r="72" spans="1:10" ht="12.75">
      <c r="A72" s="32"/>
      <c r="B72" s="31"/>
      <c r="C72" s="31"/>
      <c r="D72" s="31"/>
      <c r="E72" s="31"/>
      <c r="F72" s="32"/>
      <c r="G72" s="32"/>
      <c r="H72" s="32"/>
      <c r="I72" s="7"/>
      <c r="J72" s="7"/>
    </row>
    <row r="73" spans="1:10" ht="13.5" thickBot="1">
      <c r="A73" s="7"/>
      <c r="B73" s="7" t="s">
        <v>6</v>
      </c>
      <c r="C73" s="7"/>
      <c r="D73" s="7"/>
      <c r="E73" s="7"/>
      <c r="F73" s="7"/>
      <c r="G73" s="7" t="s">
        <v>12</v>
      </c>
      <c r="H73" s="7"/>
      <c r="I73" s="7"/>
      <c r="J73" s="7"/>
    </row>
    <row r="74" spans="1:10" ht="12.75">
      <c r="A74" s="247" t="s">
        <v>2</v>
      </c>
      <c r="B74" s="72" t="s">
        <v>114</v>
      </c>
      <c r="C74" s="63"/>
      <c r="D74" s="63"/>
      <c r="E74" s="64"/>
      <c r="F74" s="221" t="s">
        <v>101</v>
      </c>
      <c r="G74" s="221" t="s">
        <v>9</v>
      </c>
      <c r="H74" s="243"/>
      <c r="I74" s="125" t="s">
        <v>9</v>
      </c>
      <c r="J74" s="146"/>
    </row>
    <row r="75" spans="1:10" ht="12.75">
      <c r="A75" s="248"/>
      <c r="B75" s="82"/>
      <c r="C75" s="87"/>
      <c r="D75" s="87"/>
      <c r="E75" s="83"/>
      <c r="F75" s="249"/>
      <c r="G75" s="33" t="s">
        <v>100</v>
      </c>
      <c r="H75" s="33" t="s">
        <v>99</v>
      </c>
      <c r="I75" s="190" t="s">
        <v>97</v>
      </c>
      <c r="J75" s="150" t="s">
        <v>98</v>
      </c>
    </row>
    <row r="76" spans="1:10" ht="12.75">
      <c r="A76" s="10">
        <v>1</v>
      </c>
      <c r="B76" s="91" t="s">
        <v>10</v>
      </c>
      <c r="C76" s="92"/>
      <c r="D76" s="92"/>
      <c r="E76" s="93"/>
      <c r="F76" s="20">
        <v>280</v>
      </c>
      <c r="G76" s="4">
        <v>150</v>
      </c>
      <c r="H76" s="126">
        <f>G76*F76</f>
        <v>42000</v>
      </c>
      <c r="I76" s="191">
        <f>(G76/27)</f>
        <v>5.555555555555555</v>
      </c>
      <c r="J76" s="111">
        <f>(H76/27)</f>
        <v>1555.5555555555557</v>
      </c>
    </row>
    <row r="77" spans="1:12" ht="12.75">
      <c r="A77" s="147">
        <v>2</v>
      </c>
      <c r="B77" s="89" t="s">
        <v>85</v>
      </c>
      <c r="C77" s="97"/>
      <c r="D77" s="97"/>
      <c r="E77" s="90"/>
      <c r="F77" s="90">
        <v>560</v>
      </c>
      <c r="G77" s="98">
        <v>50</v>
      </c>
      <c r="H77" s="127">
        <v>20000</v>
      </c>
      <c r="I77" s="191">
        <f>(G77/27)</f>
        <v>1.8518518518518519</v>
      </c>
      <c r="J77" s="111">
        <f>(H77/27)</f>
        <v>740.7407407407408</v>
      </c>
      <c r="K77" s="1"/>
      <c r="L77" s="1"/>
    </row>
    <row r="78" spans="1:12" ht="13.5" thickBot="1">
      <c r="A78" s="21"/>
      <c r="B78" s="94" t="s">
        <v>11</v>
      </c>
      <c r="C78" s="95"/>
      <c r="D78" s="95"/>
      <c r="E78" s="96"/>
      <c r="F78" s="23">
        <f>SUM(F76:F77)</f>
        <v>840</v>
      </c>
      <c r="G78" s="34"/>
      <c r="H78" s="34">
        <f>SUM(H76:H77)</f>
        <v>62000</v>
      </c>
      <c r="I78" s="192"/>
      <c r="J78" s="144">
        <f>(H78/27)</f>
        <v>2296.296296296296</v>
      </c>
      <c r="K78" s="1"/>
      <c r="L78" s="1"/>
    </row>
    <row r="79" spans="1:12" ht="12.75">
      <c r="A79" s="6"/>
      <c r="B79" s="6"/>
      <c r="C79" s="6"/>
      <c r="D79" s="6"/>
      <c r="E79" s="6"/>
      <c r="F79" s="6"/>
      <c r="G79" s="6"/>
      <c r="H79" s="6"/>
      <c r="J79" s="6"/>
      <c r="K79" s="1"/>
      <c r="L79" s="1"/>
    </row>
    <row r="80" spans="1:12" ht="30.75" customHeight="1">
      <c r="A80" s="6"/>
      <c r="B80" s="35" t="s">
        <v>86</v>
      </c>
      <c r="C80" s="6"/>
      <c r="D80" s="6"/>
      <c r="E80" s="6"/>
      <c r="F80" s="6"/>
      <c r="G80" s="6"/>
      <c r="H80" s="6"/>
      <c r="J80" s="7"/>
      <c r="K80" s="1"/>
      <c r="L80" s="1"/>
    </row>
    <row r="81" spans="1:11" ht="12.75">
      <c r="A81" s="6"/>
      <c r="B81" s="6"/>
      <c r="C81" s="6"/>
      <c r="D81" s="6"/>
      <c r="E81" s="6"/>
      <c r="F81" s="6"/>
      <c r="G81" s="6"/>
      <c r="H81" s="6"/>
      <c r="J81" s="7"/>
      <c r="K81" s="1"/>
    </row>
    <row r="82" spans="1:10" ht="13.5" thickBot="1">
      <c r="A82" s="7"/>
      <c r="B82" s="7" t="s">
        <v>57</v>
      </c>
      <c r="C82" s="7"/>
      <c r="D82" s="7"/>
      <c r="E82" s="7"/>
      <c r="F82" s="7" t="s">
        <v>40</v>
      </c>
      <c r="G82" s="1"/>
      <c r="H82" s="7"/>
      <c r="J82" s="7"/>
    </row>
    <row r="83" spans="1:10" ht="12.75">
      <c r="A83" s="247" t="s">
        <v>2</v>
      </c>
      <c r="B83" s="225" t="s">
        <v>8</v>
      </c>
      <c r="C83" s="227"/>
      <c r="D83" s="73"/>
      <c r="E83" s="73"/>
      <c r="F83" s="73"/>
      <c r="G83" s="73"/>
      <c r="H83" s="186"/>
      <c r="J83" s="1"/>
    </row>
    <row r="84" spans="1:8" ht="12.75">
      <c r="A84" s="248"/>
      <c r="B84" s="216"/>
      <c r="C84" s="217"/>
      <c r="D84" s="36" t="s">
        <v>17</v>
      </c>
      <c r="E84" s="36" t="s">
        <v>41</v>
      </c>
      <c r="F84" s="36" t="s">
        <v>112</v>
      </c>
      <c r="G84" s="36" t="s">
        <v>42</v>
      </c>
      <c r="H84" s="187" t="s">
        <v>113</v>
      </c>
    </row>
    <row r="85" spans="1:8" ht="12.75">
      <c r="A85" s="10">
        <v>1</v>
      </c>
      <c r="B85" s="222" t="s">
        <v>141</v>
      </c>
      <c r="C85" s="224"/>
      <c r="D85" s="99">
        <v>0.375</v>
      </c>
      <c r="E85" s="106">
        <v>2800</v>
      </c>
      <c r="F85" s="108">
        <f>(E85/27)</f>
        <v>103.70370370370371</v>
      </c>
      <c r="G85" s="37">
        <f>D85*E85</f>
        <v>1050</v>
      </c>
      <c r="H85" s="169">
        <f>(G85/27)</f>
        <v>38.888888888888886</v>
      </c>
    </row>
    <row r="86" spans="1:8" ht="12.75">
      <c r="A86" s="10">
        <v>2</v>
      </c>
      <c r="B86" s="222" t="s">
        <v>15</v>
      </c>
      <c r="C86" s="224"/>
      <c r="D86" s="99">
        <v>0.044</v>
      </c>
      <c r="E86" s="202">
        <v>2.4</v>
      </c>
      <c r="F86" s="108">
        <f>(E86/27)</f>
        <v>0.08888888888888889</v>
      </c>
      <c r="G86" s="37">
        <f>D86*E86</f>
        <v>0.10559999999999999</v>
      </c>
      <c r="H86" s="169">
        <f>(G86/27)</f>
        <v>0.003911111111111111</v>
      </c>
    </row>
    <row r="87" spans="1:12" ht="12.75">
      <c r="A87" s="10">
        <v>3</v>
      </c>
      <c r="B87" s="222" t="s">
        <v>14</v>
      </c>
      <c r="C87" s="224"/>
      <c r="D87" s="99">
        <v>0.2</v>
      </c>
      <c r="E87" s="106">
        <v>200</v>
      </c>
      <c r="F87" s="108">
        <f>(E87/27)</f>
        <v>7.407407407407407</v>
      </c>
      <c r="G87" s="37">
        <f>D87*E87</f>
        <v>40</v>
      </c>
      <c r="H87" s="169">
        <f>(G87/27)</f>
        <v>1.4814814814814814</v>
      </c>
      <c r="K87" s="1"/>
      <c r="L87" s="1"/>
    </row>
    <row r="88" spans="1:10" ht="12.75">
      <c r="A88" s="10">
        <v>4</v>
      </c>
      <c r="B88" s="222" t="s">
        <v>75</v>
      </c>
      <c r="C88" s="224"/>
      <c r="D88" s="99" t="s">
        <v>79</v>
      </c>
      <c r="E88" s="106">
        <v>60</v>
      </c>
      <c r="F88" s="108">
        <f>(E88/27)</f>
        <v>2.2222222222222223</v>
      </c>
      <c r="G88" s="101">
        <v>36</v>
      </c>
      <c r="H88" s="169">
        <f>(G88/27)</f>
        <v>1.3333333333333333</v>
      </c>
      <c r="J88" s="1"/>
    </row>
    <row r="89" spans="1:9" ht="13.5" thickBot="1">
      <c r="A89" s="21"/>
      <c r="B89" s="234" t="s">
        <v>82</v>
      </c>
      <c r="C89" s="236"/>
      <c r="D89" s="102">
        <v>0.57512</v>
      </c>
      <c r="E89" s="23"/>
      <c r="F89" s="23"/>
      <c r="G89" s="189">
        <f>SUM(G85:G88)</f>
        <v>1126.1056</v>
      </c>
      <c r="H89" s="170">
        <f>(G89/27)</f>
        <v>41.70761481481482</v>
      </c>
      <c r="I89" s="1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11" ht="13.5" thickBot="1">
      <c r="A91" s="7"/>
      <c r="B91" s="7" t="s">
        <v>43</v>
      </c>
      <c r="C91" s="7"/>
      <c r="D91" s="7"/>
      <c r="E91" s="7"/>
      <c r="F91" s="7"/>
      <c r="G91" s="7" t="s">
        <v>47</v>
      </c>
      <c r="H91" s="7"/>
      <c r="I91" s="7"/>
      <c r="J91" s="6"/>
      <c r="K91" s="1"/>
    </row>
    <row r="92" spans="1:12" ht="12.75">
      <c r="A92" s="143" t="s">
        <v>2</v>
      </c>
      <c r="B92" s="231" t="s">
        <v>45</v>
      </c>
      <c r="C92" s="233"/>
      <c r="D92" s="73" t="s">
        <v>133</v>
      </c>
      <c r="E92" s="73" t="s">
        <v>134</v>
      </c>
      <c r="F92" s="105" t="s">
        <v>104</v>
      </c>
      <c r="G92" s="105" t="s">
        <v>110</v>
      </c>
      <c r="H92" s="105" t="s">
        <v>137</v>
      </c>
      <c r="I92" s="128" t="s">
        <v>138</v>
      </c>
      <c r="K92" s="1"/>
      <c r="L92" s="1"/>
    </row>
    <row r="93" spans="1:12" ht="12.75">
      <c r="A93" s="10">
        <v>1</v>
      </c>
      <c r="B93" s="222" t="s">
        <v>16</v>
      </c>
      <c r="C93" s="224"/>
      <c r="D93" s="71">
        <f>I55*E17*E31</f>
        <v>1077.9999999999998</v>
      </c>
      <c r="E93" s="108">
        <f aca="true" t="shared" si="6" ref="E93:E99">(D93/27)</f>
        <v>39.92592592592592</v>
      </c>
      <c r="F93" s="71">
        <f>D93/E17</f>
        <v>48.99999999999999</v>
      </c>
      <c r="G93" s="185">
        <f aca="true" t="shared" si="7" ref="G93:G99">(F93/27)</f>
        <v>1.8148148148148147</v>
      </c>
      <c r="H93" s="71">
        <f>F93/E14</f>
        <v>2.722222222222222</v>
      </c>
      <c r="I93" s="169">
        <f aca="true" t="shared" si="8" ref="I93:I99">(H93/27)</f>
        <v>0.1008230452674897</v>
      </c>
      <c r="J93" s="1"/>
      <c r="K93" s="2"/>
      <c r="L93" s="1"/>
    </row>
    <row r="94" spans="1:12" ht="12.75">
      <c r="A94" s="10">
        <v>2</v>
      </c>
      <c r="B94" s="222" t="s">
        <v>44</v>
      </c>
      <c r="C94" s="224"/>
      <c r="D94" s="71">
        <f>H71</f>
        <v>42000</v>
      </c>
      <c r="E94" s="108">
        <f t="shared" si="6"/>
        <v>1555.5555555555557</v>
      </c>
      <c r="F94" s="71">
        <f>D94/E17</f>
        <v>1909.090909090909</v>
      </c>
      <c r="G94" s="185">
        <f t="shared" si="7"/>
        <v>70.7070707070707</v>
      </c>
      <c r="H94" s="71">
        <f>F94/E14</f>
        <v>106.06060606060606</v>
      </c>
      <c r="I94" s="169">
        <f t="shared" si="8"/>
        <v>3.9281705948372614</v>
      </c>
      <c r="J94" s="1"/>
      <c r="L94" s="2"/>
    </row>
    <row r="95" spans="1:10" ht="12.75">
      <c r="A95" s="10">
        <v>3</v>
      </c>
      <c r="B95" s="266" t="s">
        <v>89</v>
      </c>
      <c r="C95" s="267"/>
      <c r="D95" s="71">
        <f>D94*0.26</f>
        <v>10920</v>
      </c>
      <c r="E95" s="108">
        <f t="shared" si="6"/>
        <v>404.44444444444446</v>
      </c>
      <c r="F95" s="71">
        <f>D95/E17</f>
        <v>496.3636363636364</v>
      </c>
      <c r="G95" s="185">
        <f t="shared" si="7"/>
        <v>18.383838383838384</v>
      </c>
      <c r="H95" s="71">
        <f>F95/E14</f>
        <v>27.575757575757578</v>
      </c>
      <c r="I95" s="169">
        <f t="shared" si="8"/>
        <v>1.021324354657688</v>
      </c>
      <c r="J95" s="2"/>
    </row>
    <row r="96" spans="1:9" ht="12.75" customHeight="1">
      <c r="A96" s="10">
        <v>4</v>
      </c>
      <c r="B96" s="222" t="s">
        <v>9</v>
      </c>
      <c r="C96" s="224"/>
      <c r="D96" s="71">
        <f>H78</f>
        <v>62000</v>
      </c>
      <c r="E96" s="108">
        <f t="shared" si="6"/>
        <v>2296.296296296296</v>
      </c>
      <c r="F96" s="71">
        <f>D96/E17</f>
        <v>2818.181818181818</v>
      </c>
      <c r="G96" s="185">
        <f t="shared" si="7"/>
        <v>104.37710437710437</v>
      </c>
      <c r="H96" s="71">
        <f>F96/E14</f>
        <v>156.56565656565655</v>
      </c>
      <c r="I96" s="169">
        <f t="shared" si="8"/>
        <v>5.798728020950243</v>
      </c>
    </row>
    <row r="97" spans="1:9" ht="12.75">
      <c r="A97" s="10">
        <v>5</v>
      </c>
      <c r="B97" s="222" t="s">
        <v>23</v>
      </c>
      <c r="C97" s="224"/>
      <c r="D97" s="71">
        <f>K46/12</f>
        <v>4164.583333333333</v>
      </c>
      <c r="E97" s="108">
        <f t="shared" si="6"/>
        <v>154.24382716049382</v>
      </c>
      <c r="F97" s="71">
        <f>D97/E17</f>
        <v>189.2992424242424</v>
      </c>
      <c r="G97" s="185">
        <f t="shared" si="7"/>
        <v>7.0110830527497185</v>
      </c>
      <c r="H97" s="71">
        <f>F97/E14</f>
        <v>10.516624579124578</v>
      </c>
      <c r="I97" s="169">
        <f t="shared" si="8"/>
        <v>0.38950461404165104</v>
      </c>
    </row>
    <row r="98" spans="1:9" ht="12.75">
      <c r="A98" s="10">
        <v>6</v>
      </c>
      <c r="B98" s="222" t="s">
        <v>65</v>
      </c>
      <c r="C98" s="224"/>
      <c r="D98" s="71">
        <v>20000</v>
      </c>
      <c r="E98" s="108">
        <f t="shared" si="6"/>
        <v>740.7407407407408</v>
      </c>
      <c r="F98" s="71">
        <f>D98/E17</f>
        <v>909.0909090909091</v>
      </c>
      <c r="G98" s="185">
        <f t="shared" si="7"/>
        <v>33.67003367003367</v>
      </c>
      <c r="H98" s="71">
        <f>F98/E14</f>
        <v>50.505050505050505</v>
      </c>
      <c r="I98" s="169">
        <f t="shared" si="8"/>
        <v>1.8705574261129816</v>
      </c>
    </row>
    <row r="99" spans="1:9" ht="12.75">
      <c r="A99" s="10">
        <v>7</v>
      </c>
      <c r="B99" s="222" t="s">
        <v>87</v>
      </c>
      <c r="C99" s="224"/>
      <c r="D99" s="71">
        <v>15000</v>
      </c>
      <c r="E99" s="108">
        <f t="shared" si="6"/>
        <v>555.5555555555555</v>
      </c>
      <c r="F99" s="71">
        <f>D99/E17</f>
        <v>681.8181818181819</v>
      </c>
      <c r="G99" s="185">
        <f t="shared" si="7"/>
        <v>25.252525252525256</v>
      </c>
      <c r="H99" s="71">
        <f>F99/E14</f>
        <v>37.87878787878788</v>
      </c>
      <c r="I99" s="169">
        <f t="shared" si="8"/>
        <v>1.4029180695847363</v>
      </c>
    </row>
    <row r="100" spans="1:11" ht="13.5" thickBot="1">
      <c r="A100" s="21"/>
      <c r="B100" s="234" t="s">
        <v>24</v>
      </c>
      <c r="C100" s="236"/>
      <c r="D100" s="74">
        <f>SUM(D93:D99)</f>
        <v>155162.5833333333</v>
      </c>
      <c r="E100" s="129">
        <f>SUM(E93:E99)</f>
        <v>5746.762345679013</v>
      </c>
      <c r="F100" s="130"/>
      <c r="G100" s="115"/>
      <c r="H100" s="74">
        <f>SUM(H93:H99)</f>
        <v>391.82470538720537</v>
      </c>
      <c r="I100" s="170">
        <f>SUM(I93:I99)</f>
        <v>14.512026125452051</v>
      </c>
      <c r="K100" s="1"/>
    </row>
    <row r="101" spans="1:12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L101" s="1"/>
    </row>
    <row r="102" spans="1:11" ht="13.5" thickBot="1">
      <c r="A102" s="7"/>
      <c r="B102" s="7" t="s">
        <v>90</v>
      </c>
      <c r="C102" s="7"/>
      <c r="D102" s="7"/>
      <c r="E102" s="7"/>
      <c r="F102" s="7"/>
      <c r="G102" s="7" t="s">
        <v>48</v>
      </c>
      <c r="H102" s="7"/>
      <c r="I102" s="7"/>
      <c r="J102" s="6"/>
      <c r="K102" s="1"/>
    </row>
    <row r="103" spans="1:12" ht="12.75">
      <c r="A103" s="7"/>
      <c r="B103" s="131" t="s">
        <v>94</v>
      </c>
      <c r="C103" s="114" t="s">
        <v>95</v>
      </c>
      <c r="D103" s="7"/>
      <c r="E103" s="7"/>
      <c r="F103" s="7"/>
      <c r="G103" s="7"/>
      <c r="H103" s="7"/>
      <c r="I103" s="6"/>
      <c r="J103" s="7"/>
      <c r="K103" s="1"/>
      <c r="L103" s="1"/>
    </row>
    <row r="104" spans="1:12" ht="13.5" thickBot="1">
      <c r="A104" s="6"/>
      <c r="B104" s="139">
        <f>G89+H100</f>
        <v>1517.9303053872054</v>
      </c>
      <c r="C104" s="113">
        <f>(B104/27)</f>
        <v>56.21964094026686</v>
      </c>
      <c r="D104" s="6"/>
      <c r="E104" s="6"/>
      <c r="F104" s="6"/>
      <c r="G104" s="6"/>
      <c r="H104" s="6"/>
      <c r="I104" s="7"/>
      <c r="J104" s="1"/>
      <c r="L104" s="1"/>
    </row>
    <row r="105" spans="1:10" ht="13.5" thickBot="1">
      <c r="A105" s="6"/>
      <c r="B105" s="38"/>
      <c r="C105" s="38"/>
      <c r="D105" s="6"/>
      <c r="E105" s="6"/>
      <c r="F105" s="6"/>
      <c r="G105" s="6"/>
      <c r="H105" s="6"/>
      <c r="I105" s="6"/>
      <c r="J105" s="1"/>
    </row>
    <row r="106" spans="1:10" ht="12.75">
      <c r="A106" s="143" t="s">
        <v>2</v>
      </c>
      <c r="B106" s="231" t="s">
        <v>51</v>
      </c>
      <c r="C106" s="232"/>
      <c r="D106" s="233"/>
      <c r="E106" s="73" t="s">
        <v>105</v>
      </c>
      <c r="F106" s="178" t="s">
        <v>96</v>
      </c>
      <c r="G106" s="7"/>
      <c r="H106" s="7"/>
      <c r="I106" s="6"/>
      <c r="J106" s="7"/>
    </row>
    <row r="107" spans="1:9" ht="12.75">
      <c r="A107" s="10">
        <v>1</v>
      </c>
      <c r="B107" s="19" t="s">
        <v>111</v>
      </c>
      <c r="C107" s="19"/>
      <c r="D107" s="19"/>
      <c r="E107" s="100">
        <f>B104</f>
        <v>1517.9303053872054</v>
      </c>
      <c r="F107" s="179">
        <f>(E107/27)</f>
        <v>56.21964094026686</v>
      </c>
      <c r="G107" s="6"/>
      <c r="H107" s="6"/>
      <c r="I107" s="6"/>
    </row>
    <row r="108" spans="1:9" ht="12.75">
      <c r="A108" s="10">
        <v>2</v>
      </c>
      <c r="B108" s="19" t="s">
        <v>115</v>
      </c>
      <c r="C108" s="19"/>
      <c r="D108" s="19"/>
      <c r="E108" s="182">
        <v>2000</v>
      </c>
      <c r="F108" s="180">
        <f>(E108/27)</f>
        <v>74.07407407407408</v>
      </c>
      <c r="G108" s="6"/>
      <c r="H108" s="6"/>
      <c r="I108" s="6"/>
    </row>
    <row r="109" spans="1:9" ht="12.75">
      <c r="A109" s="10">
        <v>3</v>
      </c>
      <c r="B109" s="222" t="s">
        <v>116</v>
      </c>
      <c r="C109" s="223"/>
      <c r="D109" s="224"/>
      <c r="E109" s="183">
        <f>(E108-E107)*0.15</f>
        <v>72.31045419191919</v>
      </c>
      <c r="F109" s="179">
        <f>(E109/27)</f>
        <v>2.678164970071081</v>
      </c>
      <c r="G109" s="6"/>
      <c r="H109" s="6"/>
      <c r="I109" s="6"/>
    </row>
    <row r="110" spans="1:9" ht="12.75">
      <c r="A110" s="39">
        <v>4</v>
      </c>
      <c r="B110" s="240" t="s">
        <v>49</v>
      </c>
      <c r="C110" s="241"/>
      <c r="D110" s="242"/>
      <c r="E110" s="184">
        <f>E111/E107*100</f>
        <v>26.994601726220285</v>
      </c>
      <c r="F110" s="181">
        <f>F111/F107*100</f>
        <v>26.994601726220285</v>
      </c>
      <c r="G110" s="6"/>
      <c r="H110" s="6"/>
      <c r="I110" s="6"/>
    </row>
    <row r="111" spans="1:11" ht="12.75">
      <c r="A111" s="10">
        <v>5</v>
      </c>
      <c r="B111" s="19" t="s">
        <v>139</v>
      </c>
      <c r="C111" s="19"/>
      <c r="D111" s="19"/>
      <c r="E111" s="100">
        <f>E108-E109-E107</f>
        <v>409.75924042087536</v>
      </c>
      <c r="F111" s="179">
        <f>(E111/27)</f>
        <v>15.176268163736124</v>
      </c>
      <c r="G111" s="6"/>
      <c r="H111" s="6"/>
      <c r="I111" s="6"/>
      <c r="K111" s="1"/>
    </row>
    <row r="112" spans="1:12" ht="12.75">
      <c r="A112" s="10">
        <v>6</v>
      </c>
      <c r="B112" s="19" t="s">
        <v>117</v>
      </c>
      <c r="C112" s="19"/>
      <c r="D112" s="19"/>
      <c r="E112" s="100">
        <f>E111*E14</f>
        <v>7375.666327575756</v>
      </c>
      <c r="F112" s="179">
        <f>(E112/27)</f>
        <v>273.17282694725026</v>
      </c>
      <c r="G112" s="7"/>
      <c r="H112" s="7"/>
      <c r="I112" s="6"/>
      <c r="L112" s="1"/>
    </row>
    <row r="113" spans="1:11" ht="13.5" thickBot="1">
      <c r="A113" s="21">
        <v>7</v>
      </c>
      <c r="B113" s="22" t="s">
        <v>50</v>
      </c>
      <c r="C113" s="22"/>
      <c r="D113" s="22"/>
      <c r="E113" s="116">
        <f>H46/E112</f>
        <v>67.75659009024864</v>
      </c>
      <c r="F113" s="141">
        <f>I46/F112</f>
        <v>67.75659009024862</v>
      </c>
      <c r="G113" s="6"/>
      <c r="H113" s="6"/>
      <c r="I113" s="7"/>
      <c r="J113" s="1"/>
      <c r="K113" s="1"/>
    </row>
    <row r="114" spans="6:12" ht="12.75">
      <c r="F114" s="6"/>
      <c r="G114" s="6"/>
      <c r="H114" s="6"/>
      <c r="I114" s="6"/>
      <c r="K114" s="1"/>
      <c r="L114" s="1"/>
    </row>
    <row r="115" spans="2:12" ht="12.75">
      <c r="B115" t="s">
        <v>102</v>
      </c>
      <c r="F115" s="7"/>
      <c r="G115" s="7"/>
      <c r="H115" s="7"/>
      <c r="I115" s="7"/>
      <c r="J115" s="1"/>
      <c r="L115" s="1"/>
    </row>
    <row r="116" ht="12.75">
      <c r="J116" s="1"/>
    </row>
  </sheetData>
  <mergeCells count="57">
    <mergeCell ref="B110:D110"/>
    <mergeCell ref="B109:D109"/>
    <mergeCell ref="B50:D50"/>
    <mergeCell ref="B52:D52"/>
    <mergeCell ref="B58:C58"/>
    <mergeCell ref="B89:C89"/>
    <mergeCell ref="B100:C100"/>
    <mergeCell ref="B106:D106"/>
    <mergeCell ref="B96:C96"/>
    <mergeCell ref="B97:C97"/>
    <mergeCell ref="B98:C98"/>
    <mergeCell ref="B99:C99"/>
    <mergeCell ref="B92:C92"/>
    <mergeCell ref="B93:C93"/>
    <mergeCell ref="B94:C94"/>
    <mergeCell ref="B95:C95"/>
    <mergeCell ref="B87:C87"/>
    <mergeCell ref="B88:C88"/>
    <mergeCell ref="A83:A84"/>
    <mergeCell ref="B83:C84"/>
    <mergeCell ref="B85:C85"/>
    <mergeCell ref="B86:C86"/>
    <mergeCell ref="B63:C63"/>
    <mergeCell ref="A74:A75"/>
    <mergeCell ref="F74:F75"/>
    <mergeCell ref="G74:H74"/>
    <mergeCell ref="B60:C60"/>
    <mergeCell ref="B61:C61"/>
    <mergeCell ref="B62:C62"/>
    <mergeCell ref="B53:D53"/>
    <mergeCell ref="B54:D54"/>
    <mergeCell ref="B59:C59"/>
    <mergeCell ref="B42:D42"/>
    <mergeCell ref="B43:D43"/>
    <mergeCell ref="B46:D46"/>
    <mergeCell ref="H37:H38"/>
    <mergeCell ref="J37:K37"/>
    <mergeCell ref="B39:D39"/>
    <mergeCell ref="B41:D41"/>
    <mergeCell ref="B18:D18"/>
    <mergeCell ref="E18:G18"/>
    <mergeCell ref="A37:A38"/>
    <mergeCell ref="B37:D38"/>
    <mergeCell ref="E37:E38"/>
    <mergeCell ref="G37:G38"/>
    <mergeCell ref="B16:D16"/>
    <mergeCell ref="E16:G16"/>
    <mergeCell ref="B17:D17"/>
    <mergeCell ref="E17:G17"/>
    <mergeCell ref="B14:D14"/>
    <mergeCell ref="E14:G14"/>
    <mergeCell ref="B15:D15"/>
    <mergeCell ref="E15:G15"/>
    <mergeCell ref="B12:D12"/>
    <mergeCell ref="E12:G12"/>
    <mergeCell ref="B13:D13"/>
    <mergeCell ref="E13:G13"/>
  </mergeCells>
  <printOptions/>
  <pageMargins left="0.2" right="0.26" top="0.22" bottom="0.24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0"/>
  <sheetViews>
    <sheetView workbookViewId="0" topLeftCell="A1">
      <selection activeCell="A8" sqref="A8"/>
    </sheetView>
  </sheetViews>
  <sheetFormatPr defaultColWidth="9.00390625" defaultRowHeight="12.75"/>
  <cols>
    <col min="1" max="1" width="3.875" style="0" customWidth="1"/>
    <col min="2" max="2" width="11.875" style="0" customWidth="1"/>
    <col min="4" max="4" width="12.75390625" style="0" customWidth="1"/>
    <col min="5" max="5" width="12.875" style="0" customWidth="1"/>
    <col min="6" max="6" width="13.00390625" style="0" customWidth="1"/>
    <col min="7" max="7" width="11.25390625" style="0" customWidth="1"/>
    <col min="8" max="8" width="13.375" style="0" customWidth="1"/>
    <col min="9" max="9" width="11.875" style="0" customWidth="1"/>
    <col min="11" max="11" width="11.625" style="0" customWidth="1"/>
  </cols>
  <sheetData>
    <row r="1" spans="1:9" ht="15">
      <c r="A1" s="50"/>
      <c r="B1" s="51"/>
      <c r="C1" s="52"/>
      <c r="D1" s="53"/>
      <c r="E1" s="75"/>
      <c r="F1" s="76"/>
      <c r="G1" s="76"/>
      <c r="H1" s="76"/>
      <c r="I1" s="77"/>
    </row>
    <row r="2" spans="1:9" ht="14.25">
      <c r="A2" s="54"/>
      <c r="B2" s="43"/>
      <c r="C2" s="44"/>
      <c r="D2" s="45"/>
      <c r="E2" s="75"/>
      <c r="F2" s="59"/>
      <c r="G2" s="59"/>
      <c r="H2" s="59"/>
      <c r="I2" s="77"/>
    </row>
    <row r="3" spans="1:9" ht="12.75">
      <c r="A3" s="54"/>
      <c r="B3" s="46"/>
      <c r="C3" s="44"/>
      <c r="D3" s="45"/>
      <c r="E3" s="75"/>
      <c r="F3" s="59"/>
      <c r="G3" s="59"/>
      <c r="H3" s="59"/>
      <c r="I3" s="78"/>
    </row>
    <row r="4" spans="1:9" ht="12.75">
      <c r="A4" s="54"/>
      <c r="B4" s="47"/>
      <c r="C4" s="48"/>
      <c r="D4" s="45"/>
      <c r="E4" s="75"/>
      <c r="F4" s="79"/>
      <c r="G4" s="79"/>
      <c r="H4" s="79"/>
      <c r="I4" s="77"/>
    </row>
    <row r="5" spans="1:9" ht="12.75">
      <c r="A5" s="55"/>
      <c r="B5" s="49"/>
      <c r="C5" s="48"/>
      <c r="D5" s="45"/>
      <c r="E5" s="75"/>
      <c r="F5" s="79"/>
      <c r="G5" s="79"/>
      <c r="H5" s="79"/>
      <c r="I5" s="78"/>
    </row>
    <row r="6" spans="1:9" ht="12.75">
      <c r="A6" s="56"/>
      <c r="B6" s="49"/>
      <c r="C6" s="48"/>
      <c r="D6" s="45"/>
      <c r="E6" s="75"/>
      <c r="F6" s="79"/>
      <c r="G6" s="79"/>
      <c r="H6" s="79"/>
      <c r="I6" s="78"/>
    </row>
    <row r="7" spans="1:9" ht="13.5" thickBot="1">
      <c r="A7" s="60"/>
      <c r="B7" s="57"/>
      <c r="C7" s="58"/>
      <c r="D7" s="58"/>
      <c r="E7" s="75"/>
      <c r="F7" s="80"/>
      <c r="G7" s="80"/>
      <c r="H7" s="81"/>
      <c r="I7" s="78"/>
    </row>
    <row r="8" spans="1:10" ht="43.5" customHeight="1">
      <c r="A8" s="6"/>
      <c r="B8" s="6"/>
      <c r="C8" s="6"/>
      <c r="D8" s="6"/>
      <c r="E8" s="42" t="s">
        <v>0</v>
      </c>
      <c r="F8" s="6"/>
      <c r="G8" s="6"/>
      <c r="H8" s="6"/>
      <c r="I8" s="6"/>
      <c r="J8" s="6"/>
    </row>
    <row r="9" spans="1:13" ht="12.75">
      <c r="A9" s="7"/>
      <c r="B9" s="7"/>
      <c r="C9" s="7"/>
      <c r="D9" s="7"/>
      <c r="E9" s="8" t="s">
        <v>91</v>
      </c>
      <c r="F9" s="7"/>
      <c r="G9" s="7"/>
      <c r="H9" s="7"/>
      <c r="I9" s="7"/>
      <c r="J9" s="7"/>
      <c r="K9" s="1"/>
      <c r="L9" s="1"/>
      <c r="M9" s="1"/>
    </row>
    <row r="10" spans="1:13" ht="12.75">
      <c r="A10" s="7"/>
      <c r="B10" s="7"/>
      <c r="C10" s="7"/>
      <c r="D10" s="7"/>
      <c r="E10" s="8" t="s">
        <v>146</v>
      </c>
      <c r="F10" s="7"/>
      <c r="G10" s="7"/>
      <c r="H10" s="7"/>
      <c r="I10" s="7"/>
      <c r="J10" s="7"/>
      <c r="K10" s="1"/>
      <c r="L10" s="1"/>
      <c r="M10" s="1"/>
    </row>
    <row r="11" spans="1:13" ht="51.75" customHeight="1" thickBot="1">
      <c r="A11" s="7"/>
      <c r="B11" s="7" t="s">
        <v>36</v>
      </c>
      <c r="C11" s="7"/>
      <c r="D11" s="7"/>
      <c r="E11" s="1"/>
      <c r="F11" s="7"/>
      <c r="G11" s="7" t="s">
        <v>28</v>
      </c>
      <c r="H11" s="7"/>
      <c r="I11" s="7"/>
      <c r="J11" s="7"/>
      <c r="K11" s="1"/>
      <c r="L11" s="1"/>
      <c r="M11" s="1"/>
    </row>
    <row r="12" spans="1:10" ht="12.75">
      <c r="A12" s="142" t="s">
        <v>2</v>
      </c>
      <c r="B12" s="211" t="s">
        <v>37</v>
      </c>
      <c r="C12" s="212"/>
      <c r="D12" s="213"/>
      <c r="E12" s="218" t="s">
        <v>66</v>
      </c>
      <c r="F12" s="206"/>
      <c r="G12" s="207"/>
      <c r="H12" s="6"/>
      <c r="I12" s="6"/>
      <c r="J12" s="6"/>
    </row>
    <row r="13" spans="1:10" ht="12.75">
      <c r="A13" s="9">
        <v>1</v>
      </c>
      <c r="B13" s="208" t="s">
        <v>67</v>
      </c>
      <c r="C13" s="209"/>
      <c r="D13" s="210"/>
      <c r="E13" s="254">
        <v>30</v>
      </c>
      <c r="F13" s="255"/>
      <c r="G13" s="256"/>
      <c r="H13" s="6"/>
      <c r="I13" s="6"/>
      <c r="J13" s="6"/>
    </row>
    <row r="14" spans="1:10" ht="12.75">
      <c r="A14" s="9">
        <v>2</v>
      </c>
      <c r="B14" s="208" t="s">
        <v>68</v>
      </c>
      <c r="C14" s="209"/>
      <c r="D14" s="210"/>
      <c r="E14" s="257">
        <v>21</v>
      </c>
      <c r="F14" s="258"/>
      <c r="G14" s="259"/>
      <c r="H14" s="6"/>
      <c r="I14" s="6"/>
      <c r="J14" s="6"/>
    </row>
    <row r="15" spans="1:10" ht="12.75">
      <c r="A15" s="10">
        <v>3</v>
      </c>
      <c r="B15" s="208" t="s">
        <v>53</v>
      </c>
      <c r="C15" s="209"/>
      <c r="D15" s="210"/>
      <c r="E15" s="250">
        <f>E13*E14</f>
        <v>630</v>
      </c>
      <c r="F15" s="250"/>
      <c r="G15" s="251"/>
      <c r="H15" s="6"/>
      <c r="I15" s="6"/>
      <c r="J15" s="6"/>
    </row>
    <row r="16" spans="1:10" ht="12.75">
      <c r="A16" s="10">
        <v>4</v>
      </c>
      <c r="B16" s="208" t="s">
        <v>69</v>
      </c>
      <c r="C16" s="209"/>
      <c r="D16" s="210"/>
      <c r="E16" s="252">
        <v>600</v>
      </c>
      <c r="F16" s="252"/>
      <c r="G16" s="253"/>
      <c r="H16" s="6"/>
      <c r="I16" s="6"/>
      <c r="J16" s="6"/>
    </row>
    <row r="17" spans="1:10" ht="12.75">
      <c r="A17" s="12">
        <v>5</v>
      </c>
      <c r="B17" s="208" t="s">
        <v>52</v>
      </c>
      <c r="C17" s="209"/>
      <c r="D17" s="210"/>
      <c r="E17" s="254">
        <v>22</v>
      </c>
      <c r="F17" s="255"/>
      <c r="G17" s="256"/>
      <c r="H17" s="6"/>
      <c r="I17" s="6"/>
      <c r="J17" s="6"/>
    </row>
    <row r="18" spans="1:10" ht="13.5" thickBot="1">
      <c r="A18" s="13">
        <v>6</v>
      </c>
      <c r="B18" s="260" t="s">
        <v>54</v>
      </c>
      <c r="C18" s="261"/>
      <c r="D18" s="262"/>
      <c r="E18" s="263">
        <v>5</v>
      </c>
      <c r="F18" s="264"/>
      <c r="G18" s="265"/>
      <c r="H18" s="6"/>
      <c r="I18" s="6"/>
      <c r="J18" s="6"/>
    </row>
    <row r="19" spans="1:13" ht="53.25" customHeight="1" thickBot="1">
      <c r="A19" s="7"/>
      <c r="B19" s="7" t="s">
        <v>55</v>
      </c>
      <c r="C19" s="7"/>
      <c r="D19" s="7"/>
      <c r="E19" s="7"/>
      <c r="F19" s="7"/>
      <c r="G19" s="7" t="s">
        <v>35</v>
      </c>
      <c r="H19" s="7"/>
      <c r="I19" s="7"/>
      <c r="J19" s="7"/>
      <c r="K19" s="1"/>
      <c r="L19" s="1"/>
      <c r="M19" s="1"/>
    </row>
    <row r="20" spans="1:13" ht="13.5" thickBot="1">
      <c r="A20" s="61" t="s">
        <v>2</v>
      </c>
      <c r="B20" s="62" t="s">
        <v>8</v>
      </c>
      <c r="C20" s="62"/>
      <c r="D20" s="62" t="s">
        <v>73</v>
      </c>
      <c r="E20" s="107" t="s">
        <v>103</v>
      </c>
      <c r="F20" s="201" t="s">
        <v>92</v>
      </c>
      <c r="G20" s="7"/>
      <c r="H20" s="1"/>
      <c r="I20" s="1"/>
      <c r="J20" s="1"/>
      <c r="K20" s="1"/>
      <c r="L20" s="1"/>
      <c r="M20" s="1"/>
    </row>
    <row r="21" spans="1:13" ht="12.75">
      <c r="A21" s="9">
        <v>1</v>
      </c>
      <c r="B21" s="16" t="s">
        <v>59</v>
      </c>
      <c r="C21" s="16"/>
      <c r="D21" s="16" t="s">
        <v>56</v>
      </c>
      <c r="E21" s="172">
        <v>0</v>
      </c>
      <c r="F21" s="197">
        <f aca="true" t="shared" si="0" ref="F21:F30">(E21/27)</f>
        <v>0</v>
      </c>
      <c r="G21" s="6"/>
      <c r="H21" s="6"/>
      <c r="I21" s="6"/>
      <c r="J21" s="6"/>
      <c r="K21" s="6"/>
      <c r="L21" s="6"/>
      <c r="M21" s="6"/>
    </row>
    <row r="22" spans="1:13" ht="12.75">
      <c r="A22" s="9">
        <v>2</v>
      </c>
      <c r="B22" s="16" t="s">
        <v>70</v>
      </c>
      <c r="C22" s="16"/>
      <c r="D22" s="16" t="s">
        <v>56</v>
      </c>
      <c r="E22" s="173">
        <v>9900</v>
      </c>
      <c r="F22" s="111">
        <f t="shared" si="0"/>
        <v>366.6666666666667</v>
      </c>
      <c r="G22" s="6"/>
      <c r="H22" s="6"/>
      <c r="I22" s="6"/>
      <c r="J22" s="6"/>
      <c r="K22" s="6"/>
      <c r="L22" s="6"/>
      <c r="M22" s="6"/>
    </row>
    <row r="23" spans="1:13" ht="12.75">
      <c r="A23" s="9">
        <v>3</v>
      </c>
      <c r="B23" s="16" t="s">
        <v>121</v>
      </c>
      <c r="C23" s="16"/>
      <c r="D23" s="16" t="s">
        <v>56</v>
      </c>
      <c r="E23" s="173">
        <v>176000</v>
      </c>
      <c r="F23" s="111">
        <f t="shared" si="0"/>
        <v>6518.518518518518</v>
      </c>
      <c r="G23" s="6"/>
      <c r="H23" s="6"/>
      <c r="I23" s="6"/>
      <c r="J23" s="6"/>
      <c r="K23" s="6"/>
      <c r="L23" s="6"/>
      <c r="M23" s="6"/>
    </row>
    <row r="24" spans="1:6" ht="12.75">
      <c r="A24" s="10">
        <v>4</v>
      </c>
      <c r="B24" s="20" t="s">
        <v>88</v>
      </c>
      <c r="C24" s="20"/>
      <c r="D24" s="20" t="s">
        <v>56</v>
      </c>
      <c r="E24" s="173">
        <v>23300</v>
      </c>
      <c r="F24" s="111">
        <f t="shared" si="0"/>
        <v>862.9629629629629</v>
      </c>
    </row>
    <row r="25" spans="1:6" ht="12.75">
      <c r="A25" s="10">
        <v>5</v>
      </c>
      <c r="B25" s="20" t="s">
        <v>72</v>
      </c>
      <c r="C25" s="20"/>
      <c r="D25" s="20" t="s">
        <v>56</v>
      </c>
      <c r="E25" s="173">
        <v>250</v>
      </c>
      <c r="F25" s="111">
        <f t="shared" si="0"/>
        <v>9.25925925925926</v>
      </c>
    </row>
    <row r="26" spans="1:6" ht="12.75">
      <c r="A26" s="10">
        <v>6</v>
      </c>
      <c r="B26" s="65" t="s">
        <v>15</v>
      </c>
      <c r="C26" s="67"/>
      <c r="D26" s="20" t="s">
        <v>18</v>
      </c>
      <c r="E26" s="174">
        <v>2.4</v>
      </c>
      <c r="F26" s="111">
        <f t="shared" si="0"/>
        <v>0.08888888888888889</v>
      </c>
    </row>
    <row r="27" spans="1:7" ht="12.75">
      <c r="A27" s="10">
        <v>7</v>
      </c>
      <c r="B27" s="20" t="s">
        <v>75</v>
      </c>
      <c r="C27" s="20"/>
      <c r="D27" s="20" t="s">
        <v>74</v>
      </c>
      <c r="E27" s="173">
        <v>60</v>
      </c>
      <c r="F27" s="111">
        <f t="shared" si="0"/>
        <v>2.2222222222222223</v>
      </c>
      <c r="G27" s="6"/>
    </row>
    <row r="28" spans="1:7" ht="12.75">
      <c r="A28" s="10">
        <v>8</v>
      </c>
      <c r="B28" s="20" t="s">
        <v>141</v>
      </c>
      <c r="C28" s="20"/>
      <c r="D28" s="20" t="s">
        <v>17</v>
      </c>
      <c r="E28" s="173">
        <v>2800</v>
      </c>
      <c r="F28" s="111">
        <f t="shared" si="0"/>
        <v>103.70370370370371</v>
      </c>
      <c r="G28" s="6"/>
    </row>
    <row r="29" spans="1:7" ht="12.75">
      <c r="A29" s="10">
        <v>9</v>
      </c>
      <c r="B29" s="20" t="s">
        <v>76</v>
      </c>
      <c r="C29" s="20"/>
      <c r="D29" s="20" t="s">
        <v>17</v>
      </c>
      <c r="E29" s="173">
        <v>200</v>
      </c>
      <c r="F29" s="111">
        <f t="shared" si="0"/>
        <v>7.407407407407407</v>
      </c>
      <c r="G29" s="6"/>
    </row>
    <row r="30" spans="1:7" ht="12.75">
      <c r="A30" s="10">
        <v>10</v>
      </c>
      <c r="B30" s="20" t="s">
        <v>58</v>
      </c>
      <c r="C30" s="20"/>
      <c r="D30" s="20" t="s">
        <v>56</v>
      </c>
      <c r="E30" s="173">
        <v>1000</v>
      </c>
      <c r="F30" s="111">
        <f t="shared" si="0"/>
        <v>37.03703703703704</v>
      </c>
      <c r="G30" s="6"/>
    </row>
    <row r="31" spans="1:7" ht="12.75">
      <c r="A31" s="10">
        <v>11</v>
      </c>
      <c r="B31" s="20" t="s">
        <v>78</v>
      </c>
      <c r="C31" s="20"/>
      <c r="D31" s="20" t="s">
        <v>56</v>
      </c>
      <c r="E31" s="173">
        <v>0</v>
      </c>
      <c r="F31" s="111"/>
      <c r="G31" s="6"/>
    </row>
    <row r="32" spans="1:13" ht="12.75">
      <c r="A32" s="10">
        <v>12</v>
      </c>
      <c r="B32" s="20" t="s">
        <v>16</v>
      </c>
      <c r="C32" s="20"/>
      <c r="D32" s="20" t="s">
        <v>19</v>
      </c>
      <c r="E32" s="203">
        <v>1.4</v>
      </c>
      <c r="F32" s="111">
        <f>(E32/27)</f>
        <v>0.05185185185185185</v>
      </c>
      <c r="G32" s="6"/>
      <c r="M32" s="1"/>
    </row>
    <row r="33" spans="1:13" ht="12.75">
      <c r="A33" s="10">
        <v>13</v>
      </c>
      <c r="B33" s="20" t="s">
        <v>124</v>
      </c>
      <c r="C33" s="20"/>
      <c r="D33" s="20" t="s">
        <v>125</v>
      </c>
      <c r="E33" s="152">
        <v>7000</v>
      </c>
      <c r="F33" s="111">
        <f>(E33/27)</f>
        <v>259.25925925925924</v>
      </c>
      <c r="G33" s="6"/>
      <c r="M33" s="3"/>
    </row>
    <row r="34" spans="1:13" ht="12.75">
      <c r="A34" s="10">
        <v>14</v>
      </c>
      <c r="B34" s="20" t="s">
        <v>126</v>
      </c>
      <c r="C34" s="20"/>
      <c r="D34" s="153" t="s">
        <v>127</v>
      </c>
      <c r="E34" s="203">
        <v>192.5</v>
      </c>
      <c r="F34" s="155">
        <f>(E34/27)</f>
        <v>7.12962962962963</v>
      </c>
      <c r="G34" s="6"/>
      <c r="M34" s="3"/>
    </row>
    <row r="35" spans="1:13" ht="13.5" thickBot="1">
      <c r="A35" s="13">
        <v>15</v>
      </c>
      <c r="B35" s="124" t="s">
        <v>128</v>
      </c>
      <c r="C35" s="124"/>
      <c r="D35" s="156" t="s">
        <v>125</v>
      </c>
      <c r="E35" s="200">
        <v>8350</v>
      </c>
      <c r="F35" s="158">
        <f>(E35/27)</f>
        <v>309.25925925925924</v>
      </c>
      <c r="G35" s="6"/>
      <c r="M35" s="3"/>
    </row>
    <row r="36" spans="1:12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1"/>
      <c r="L36" s="1"/>
    </row>
    <row r="37" spans="1:12" ht="13.5" thickBot="1">
      <c r="A37" s="7"/>
      <c r="B37" s="7" t="s">
        <v>21</v>
      </c>
      <c r="C37" s="7"/>
      <c r="D37" s="7"/>
      <c r="E37" s="7"/>
      <c r="F37" s="7"/>
      <c r="G37" s="7" t="s">
        <v>38</v>
      </c>
      <c r="H37" s="7"/>
      <c r="I37" s="7"/>
      <c r="J37" s="7"/>
      <c r="K37" s="3"/>
      <c r="L37" s="3"/>
    </row>
    <row r="38" spans="1:12" ht="12.75">
      <c r="A38" s="214" t="s">
        <v>2</v>
      </c>
      <c r="B38" s="225" t="s">
        <v>8</v>
      </c>
      <c r="C38" s="226"/>
      <c r="D38" s="227"/>
      <c r="E38" s="245" t="s">
        <v>106</v>
      </c>
      <c r="F38" s="27" t="s">
        <v>92</v>
      </c>
      <c r="G38" s="245" t="s">
        <v>22</v>
      </c>
      <c r="H38" s="245" t="s">
        <v>118</v>
      </c>
      <c r="I38" s="27" t="s">
        <v>119</v>
      </c>
      <c r="J38" s="243" t="s">
        <v>27</v>
      </c>
      <c r="K38" s="244"/>
      <c r="L38" s="28"/>
    </row>
    <row r="39" spans="1:12" ht="13.5" thickBot="1">
      <c r="A39" s="215"/>
      <c r="B39" s="228"/>
      <c r="C39" s="229"/>
      <c r="D39" s="230"/>
      <c r="E39" s="246"/>
      <c r="F39" s="104"/>
      <c r="G39" s="246"/>
      <c r="H39" s="246"/>
      <c r="I39" s="104"/>
      <c r="J39" s="14" t="s">
        <v>25</v>
      </c>
      <c r="K39" s="109" t="s">
        <v>26</v>
      </c>
      <c r="L39" s="198" t="s">
        <v>96</v>
      </c>
    </row>
    <row r="40" spans="1:12" ht="12.75">
      <c r="A40" s="9">
        <v>1</v>
      </c>
      <c r="B40" s="237" t="s">
        <v>60</v>
      </c>
      <c r="C40" s="238"/>
      <c r="D40" s="239"/>
      <c r="E40" s="117">
        <f>E21</f>
        <v>0</v>
      </c>
      <c r="F40" s="108">
        <f aca="true" t="shared" si="1" ref="F40:F46">(E40/27)</f>
        <v>0</v>
      </c>
      <c r="G40" s="15">
        <v>1</v>
      </c>
      <c r="H40" s="119">
        <f aca="true" t="shared" si="2" ref="H40:H46">G40*E40</f>
        <v>0</v>
      </c>
      <c r="I40" s="108">
        <f aca="true" t="shared" si="3" ref="I40:I46">(H40/27)</f>
        <v>0</v>
      </c>
      <c r="J40" s="17">
        <v>10</v>
      </c>
      <c r="K40" s="121">
        <f aca="true" t="shared" si="4" ref="K40:K46">H40*J40/100</f>
        <v>0</v>
      </c>
      <c r="L40" s="197">
        <f aca="true" t="shared" si="5" ref="L40:L46">(K40/27)</f>
        <v>0</v>
      </c>
    </row>
    <row r="41" spans="1:12" ht="12.75">
      <c r="A41" s="10">
        <v>2</v>
      </c>
      <c r="B41" s="222" t="s">
        <v>70</v>
      </c>
      <c r="C41" s="223"/>
      <c r="D41" s="224"/>
      <c r="E41" s="118">
        <f>E22</f>
        <v>9900</v>
      </c>
      <c r="F41" s="108">
        <f t="shared" si="1"/>
        <v>366.6666666666667</v>
      </c>
      <c r="G41" s="5">
        <v>1</v>
      </c>
      <c r="H41" s="100">
        <f t="shared" si="2"/>
        <v>9900</v>
      </c>
      <c r="I41" s="108">
        <f t="shared" si="3"/>
        <v>366.6666666666667</v>
      </c>
      <c r="J41" s="11">
        <v>10</v>
      </c>
      <c r="K41" s="121">
        <f t="shared" si="4"/>
        <v>990</v>
      </c>
      <c r="L41" s="111">
        <f t="shared" si="5"/>
        <v>36.666666666666664</v>
      </c>
    </row>
    <row r="42" spans="1:12" ht="12.75">
      <c r="A42" s="10">
        <v>3</v>
      </c>
      <c r="B42" s="222" t="s">
        <v>122</v>
      </c>
      <c r="C42" s="223"/>
      <c r="D42" s="224"/>
      <c r="E42" s="118">
        <f>E23</f>
        <v>176000</v>
      </c>
      <c r="F42" s="108">
        <f t="shared" si="1"/>
        <v>6518.518518518518</v>
      </c>
      <c r="G42" s="5">
        <v>1</v>
      </c>
      <c r="H42" s="100">
        <f t="shared" si="2"/>
        <v>176000</v>
      </c>
      <c r="I42" s="108">
        <f t="shared" si="3"/>
        <v>6518.518518518518</v>
      </c>
      <c r="J42" s="11">
        <v>10</v>
      </c>
      <c r="K42" s="121">
        <f t="shared" si="4"/>
        <v>17600</v>
      </c>
      <c r="L42" s="111">
        <f t="shared" si="5"/>
        <v>651.8518518518518</v>
      </c>
    </row>
    <row r="43" spans="1:12" ht="12.75">
      <c r="A43" s="10">
        <v>4</v>
      </c>
      <c r="B43" s="222" t="s">
        <v>71</v>
      </c>
      <c r="C43" s="223"/>
      <c r="D43" s="224"/>
      <c r="E43" s="118">
        <v>23300</v>
      </c>
      <c r="F43" s="108">
        <f t="shared" si="1"/>
        <v>862.9629629629629</v>
      </c>
      <c r="G43" s="5">
        <v>21</v>
      </c>
      <c r="H43" s="100">
        <f t="shared" si="2"/>
        <v>489300</v>
      </c>
      <c r="I43" s="108">
        <f t="shared" si="3"/>
        <v>18122.222222222223</v>
      </c>
      <c r="J43" s="11">
        <v>10</v>
      </c>
      <c r="K43" s="121">
        <f t="shared" si="4"/>
        <v>48930</v>
      </c>
      <c r="L43" s="111">
        <f t="shared" si="5"/>
        <v>1812.2222222222222</v>
      </c>
    </row>
    <row r="44" spans="1:12" ht="12.75">
      <c r="A44" s="10">
        <v>5</v>
      </c>
      <c r="B44" s="222" t="s">
        <v>58</v>
      </c>
      <c r="C44" s="223"/>
      <c r="D44" s="224"/>
      <c r="E44" s="118">
        <v>1000</v>
      </c>
      <c r="F44" s="108">
        <f t="shared" si="1"/>
        <v>37.03703703703704</v>
      </c>
      <c r="G44" s="5">
        <v>1</v>
      </c>
      <c r="H44" s="100">
        <f t="shared" si="2"/>
        <v>1000</v>
      </c>
      <c r="I44" s="108">
        <f t="shared" si="3"/>
        <v>37.03703703703704</v>
      </c>
      <c r="J44" s="11">
        <v>10</v>
      </c>
      <c r="K44" s="121">
        <f t="shared" si="4"/>
        <v>100</v>
      </c>
      <c r="L44" s="111">
        <f t="shared" si="5"/>
        <v>3.7037037037037037</v>
      </c>
    </row>
    <row r="45" spans="1:13" ht="12.75">
      <c r="A45" s="12">
        <v>6</v>
      </c>
      <c r="B45" s="91" t="s">
        <v>124</v>
      </c>
      <c r="C45" s="92"/>
      <c r="D45" s="93"/>
      <c r="E45" s="159">
        <v>7000</v>
      </c>
      <c r="F45" s="160">
        <f t="shared" si="1"/>
        <v>259.25925925925924</v>
      </c>
      <c r="G45" s="161">
        <v>1</v>
      </c>
      <c r="H45" s="162">
        <f t="shared" si="2"/>
        <v>7000</v>
      </c>
      <c r="I45" s="160">
        <f t="shared" si="3"/>
        <v>259.25925925925924</v>
      </c>
      <c r="J45" s="163">
        <v>10</v>
      </c>
      <c r="K45" s="159">
        <f t="shared" si="4"/>
        <v>700</v>
      </c>
      <c r="L45" s="165">
        <f t="shared" si="5"/>
        <v>25.925925925925927</v>
      </c>
      <c r="M45" s="1"/>
    </row>
    <row r="46" spans="1:12" ht="12.75">
      <c r="A46" s="12">
        <v>7</v>
      </c>
      <c r="B46" s="91" t="s">
        <v>128</v>
      </c>
      <c r="C46" s="92"/>
      <c r="D46" s="93"/>
      <c r="E46" s="166">
        <v>8350</v>
      </c>
      <c r="F46" s="160">
        <f t="shared" si="1"/>
        <v>309.25925925925924</v>
      </c>
      <c r="G46" s="161">
        <v>1</v>
      </c>
      <c r="H46" s="162">
        <f t="shared" si="2"/>
        <v>8350</v>
      </c>
      <c r="I46" s="160">
        <f t="shared" si="3"/>
        <v>309.25925925925924</v>
      </c>
      <c r="J46" s="163">
        <v>10</v>
      </c>
      <c r="K46" s="167">
        <f t="shared" si="4"/>
        <v>835</v>
      </c>
      <c r="L46" s="165">
        <f t="shared" si="5"/>
        <v>30.925925925925927</v>
      </c>
    </row>
    <row r="47" spans="1:13" ht="13.5" thickBot="1">
      <c r="A47" s="21"/>
      <c r="B47" s="234" t="s">
        <v>24</v>
      </c>
      <c r="C47" s="235"/>
      <c r="D47" s="236"/>
      <c r="E47" s="23"/>
      <c r="F47" s="23"/>
      <c r="G47" s="23"/>
      <c r="H47" s="120">
        <f>SUM(H40:H46)</f>
        <v>691550</v>
      </c>
      <c r="I47" s="123">
        <f>SUM(I40:I46)</f>
        <v>25612.962962962964</v>
      </c>
      <c r="J47" s="24"/>
      <c r="K47" s="122">
        <f>SUM(K40:K46)</f>
        <v>69155</v>
      </c>
      <c r="L47" s="112">
        <f>SUM(L40:L46)</f>
        <v>2561.296296296297</v>
      </c>
      <c r="M47" s="1"/>
    </row>
    <row r="48" spans="1:13" ht="9" customHeight="1">
      <c r="A48" s="133"/>
      <c r="B48" s="134"/>
      <c r="C48" s="134"/>
      <c r="D48" s="134"/>
      <c r="E48" s="133"/>
      <c r="F48" s="133"/>
      <c r="G48" s="133"/>
      <c r="H48" s="135"/>
      <c r="I48" s="136"/>
      <c r="J48" s="137"/>
      <c r="K48" s="138"/>
      <c r="L48" s="132"/>
      <c r="M48" s="1"/>
    </row>
    <row r="49" spans="1:12" ht="12.75" hidden="1">
      <c r="A49" s="133"/>
      <c r="B49" s="134"/>
      <c r="C49" s="134"/>
      <c r="D49" s="134"/>
      <c r="E49" s="133"/>
      <c r="F49" s="133"/>
      <c r="G49" s="133"/>
      <c r="H49" s="135"/>
      <c r="I49" s="136"/>
      <c r="J49" s="137"/>
      <c r="K49" s="138"/>
      <c r="L49" s="136"/>
    </row>
    <row r="50" spans="1:10" ht="12.75" hidden="1">
      <c r="A50" s="6"/>
      <c r="B50" s="6"/>
      <c r="C50" s="6"/>
      <c r="D50" s="6"/>
      <c r="E50" s="6"/>
      <c r="F50" s="6"/>
      <c r="G50" s="6"/>
      <c r="H50" s="6"/>
      <c r="I50" s="6"/>
      <c r="J50" s="18"/>
    </row>
    <row r="51" spans="1:10" ht="13.5" thickBot="1">
      <c r="A51" s="7"/>
      <c r="B51" s="7" t="s">
        <v>39</v>
      </c>
      <c r="C51" s="7"/>
      <c r="D51" s="7"/>
      <c r="E51" s="7"/>
      <c r="F51" s="7"/>
      <c r="G51" s="7" t="s">
        <v>20</v>
      </c>
      <c r="H51" s="7"/>
      <c r="I51" s="7"/>
      <c r="J51" s="18"/>
    </row>
    <row r="52" spans="1:10" ht="12.75">
      <c r="A52" s="26"/>
      <c r="B52" s="231" t="s">
        <v>29</v>
      </c>
      <c r="C52" s="232"/>
      <c r="D52" s="233"/>
      <c r="E52" s="27" t="s">
        <v>30</v>
      </c>
      <c r="F52" s="27" t="s">
        <v>22</v>
      </c>
      <c r="G52" s="27" t="s">
        <v>31</v>
      </c>
      <c r="H52" s="27" t="s">
        <v>34</v>
      </c>
      <c r="I52" s="28" t="s">
        <v>33</v>
      </c>
      <c r="J52" s="18"/>
    </row>
    <row r="53" spans="1:12" ht="12.75">
      <c r="A53" s="10">
        <v>1</v>
      </c>
      <c r="B53" s="222" t="s">
        <v>122</v>
      </c>
      <c r="C53" s="223"/>
      <c r="D53" s="224"/>
      <c r="E53" s="20">
        <v>1.4</v>
      </c>
      <c r="F53" s="20">
        <f>G42</f>
        <v>1</v>
      </c>
      <c r="G53" s="20">
        <f>F53*E53</f>
        <v>1.4</v>
      </c>
      <c r="H53" s="20">
        <v>8</v>
      </c>
      <c r="I53" s="29">
        <f>H53*G53</f>
        <v>11.2</v>
      </c>
      <c r="J53" s="18"/>
      <c r="K53" s="1"/>
      <c r="L53" s="1"/>
    </row>
    <row r="54" spans="1:10" ht="12.75">
      <c r="A54" s="10">
        <v>2</v>
      </c>
      <c r="B54" s="222" t="s">
        <v>70</v>
      </c>
      <c r="C54" s="223"/>
      <c r="D54" s="224"/>
      <c r="E54" s="20">
        <v>0.35</v>
      </c>
      <c r="F54" s="20">
        <v>1</v>
      </c>
      <c r="G54" s="20">
        <f>F54*E54</f>
        <v>0.35</v>
      </c>
      <c r="H54" s="20">
        <v>2</v>
      </c>
      <c r="I54" s="29">
        <f>H54*G54</f>
        <v>0.7</v>
      </c>
      <c r="J54" s="25"/>
    </row>
    <row r="55" spans="1:13" ht="12.75">
      <c r="A55" s="10">
        <v>3</v>
      </c>
      <c r="B55" s="222" t="s">
        <v>32</v>
      </c>
      <c r="C55" s="223"/>
      <c r="D55" s="224"/>
      <c r="E55" s="20">
        <v>0.06</v>
      </c>
      <c r="F55" s="20">
        <v>40</v>
      </c>
      <c r="G55" s="20">
        <f>F55*E55</f>
        <v>2.4</v>
      </c>
      <c r="H55" s="20">
        <v>8</v>
      </c>
      <c r="I55" s="29">
        <f>H55*G55</f>
        <v>19.2</v>
      </c>
      <c r="J55" s="6"/>
      <c r="K55" s="1"/>
      <c r="L55" s="1"/>
      <c r="M55" s="1"/>
    </row>
    <row r="56" spans="1:12" ht="12.75">
      <c r="A56" s="10">
        <v>4</v>
      </c>
      <c r="B56" s="222" t="s">
        <v>61</v>
      </c>
      <c r="C56" s="223"/>
      <c r="D56" s="224"/>
      <c r="E56" s="20">
        <v>1</v>
      </c>
      <c r="F56" s="20">
        <v>1</v>
      </c>
      <c r="G56" s="20">
        <f>F56*E56</f>
        <v>1</v>
      </c>
      <c r="H56" s="20">
        <v>8</v>
      </c>
      <c r="I56" s="29">
        <f>H56*G56</f>
        <v>8</v>
      </c>
      <c r="J56" s="7"/>
      <c r="K56" s="1"/>
      <c r="L56" s="1"/>
    </row>
    <row r="57" spans="1:13" ht="13.5" thickBot="1">
      <c r="A57" s="21"/>
      <c r="B57" s="68" t="s">
        <v>24</v>
      </c>
      <c r="C57" s="69"/>
      <c r="D57" s="69"/>
      <c r="E57" s="69"/>
      <c r="F57" s="69"/>
      <c r="G57" s="69"/>
      <c r="H57" s="70"/>
      <c r="I57" s="30">
        <f>SUM(I53:I56)</f>
        <v>39.099999999999994</v>
      </c>
      <c r="J57" s="7"/>
      <c r="M57" s="1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M58" s="1"/>
    </row>
    <row r="59" spans="1:10" ht="13.5" thickBot="1">
      <c r="A59" s="7"/>
      <c r="B59" s="7" t="s">
        <v>77</v>
      </c>
      <c r="C59" s="7"/>
      <c r="D59" s="7"/>
      <c r="E59" s="7"/>
      <c r="F59" s="7"/>
      <c r="G59" s="7" t="s">
        <v>4</v>
      </c>
      <c r="H59" s="7"/>
      <c r="I59" s="7"/>
      <c r="J59" s="6"/>
    </row>
    <row r="60" spans="1:10" ht="12.75">
      <c r="A60" s="26" t="s">
        <v>2</v>
      </c>
      <c r="B60" s="231" t="s">
        <v>8</v>
      </c>
      <c r="C60" s="233"/>
      <c r="D60" s="28" t="s">
        <v>22</v>
      </c>
      <c r="E60" s="7"/>
      <c r="F60" s="7"/>
      <c r="G60" s="7"/>
      <c r="H60" s="7"/>
      <c r="I60" s="6"/>
      <c r="J60" s="6"/>
    </row>
    <row r="61" spans="1:9" ht="12.75">
      <c r="A61" s="10">
        <v>1</v>
      </c>
      <c r="B61" s="222" t="s">
        <v>13</v>
      </c>
      <c r="C61" s="224"/>
      <c r="D61" s="29" t="s">
        <v>80</v>
      </c>
      <c r="E61" s="6"/>
      <c r="F61" s="6"/>
      <c r="G61" s="6"/>
      <c r="H61" s="6"/>
      <c r="I61" s="6"/>
    </row>
    <row r="62" spans="1:12" ht="12.75">
      <c r="A62" s="10">
        <v>2</v>
      </c>
      <c r="B62" s="222" t="s">
        <v>15</v>
      </c>
      <c r="C62" s="224"/>
      <c r="D62" s="29" t="s">
        <v>83</v>
      </c>
      <c r="E62" s="6"/>
      <c r="F62" s="6"/>
      <c r="G62" s="6"/>
      <c r="H62" s="6"/>
      <c r="I62" s="6"/>
      <c r="L62" s="1"/>
    </row>
    <row r="63" spans="1:11" ht="12.75">
      <c r="A63" s="10">
        <v>3</v>
      </c>
      <c r="B63" s="222" t="s">
        <v>14</v>
      </c>
      <c r="C63" s="224"/>
      <c r="D63" s="29" t="s">
        <v>81</v>
      </c>
      <c r="E63" s="6"/>
      <c r="F63" s="6"/>
      <c r="G63" s="6"/>
      <c r="H63" s="6"/>
      <c r="I63" s="7"/>
      <c r="K63" s="1"/>
    </row>
    <row r="64" spans="1:13" ht="12.75">
      <c r="A64" s="10">
        <v>4</v>
      </c>
      <c r="B64" s="222" t="s">
        <v>75</v>
      </c>
      <c r="C64" s="224"/>
      <c r="D64" s="29" t="s">
        <v>79</v>
      </c>
      <c r="E64" s="6"/>
      <c r="F64" s="6"/>
      <c r="G64" s="6"/>
      <c r="H64" s="6"/>
      <c r="I64" s="7"/>
      <c r="J64" s="1"/>
      <c r="K64" s="1"/>
      <c r="M64" s="1"/>
    </row>
    <row r="65" spans="1:13" ht="12.75">
      <c r="A65" s="12">
        <v>5</v>
      </c>
      <c r="B65" s="153" t="s">
        <v>126</v>
      </c>
      <c r="C65" s="153"/>
      <c r="D65" s="193" t="s">
        <v>129</v>
      </c>
      <c r="E65" s="6"/>
      <c r="F65" s="6"/>
      <c r="G65" s="6"/>
      <c r="H65" s="6"/>
      <c r="I65" s="7"/>
      <c r="J65" s="1"/>
      <c r="K65" s="1"/>
      <c r="M65" s="1"/>
    </row>
    <row r="66" spans="1:10" ht="13.5" thickBot="1">
      <c r="A66" s="21"/>
      <c r="B66" s="234" t="s">
        <v>82</v>
      </c>
      <c r="C66" s="236"/>
      <c r="D66" s="30" t="s">
        <v>84</v>
      </c>
      <c r="E66" s="7"/>
      <c r="F66" s="7"/>
      <c r="G66" s="7"/>
      <c r="H66" s="7"/>
      <c r="I66" s="6"/>
      <c r="J66" s="1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M67" s="1"/>
    </row>
    <row r="68" spans="1:13" ht="13.5" thickBot="1">
      <c r="A68" s="7"/>
      <c r="B68" s="31" t="s">
        <v>7</v>
      </c>
      <c r="C68" s="31"/>
      <c r="D68" s="31"/>
      <c r="E68" s="31"/>
      <c r="F68" s="7"/>
      <c r="G68" s="7" t="s">
        <v>5</v>
      </c>
      <c r="H68" s="7"/>
      <c r="I68" s="7"/>
      <c r="J68" s="6"/>
      <c r="M68" s="1"/>
    </row>
    <row r="69" spans="1:10" ht="12.75">
      <c r="A69" s="26" t="s">
        <v>2</v>
      </c>
      <c r="B69" s="84" t="s">
        <v>3</v>
      </c>
      <c r="C69" s="85"/>
      <c r="D69" s="85"/>
      <c r="E69" s="86"/>
      <c r="F69" s="73" t="s">
        <v>109</v>
      </c>
      <c r="G69" s="73" t="s">
        <v>108</v>
      </c>
      <c r="H69" s="73" t="s">
        <v>107</v>
      </c>
      <c r="I69" s="178" t="s">
        <v>120</v>
      </c>
      <c r="J69" s="6"/>
    </row>
    <row r="70" spans="1:10" ht="12.75">
      <c r="A70" s="10">
        <v>1</v>
      </c>
      <c r="B70" s="65" t="s">
        <v>62</v>
      </c>
      <c r="C70" s="66"/>
      <c r="D70" s="66"/>
      <c r="E70" s="67"/>
      <c r="F70" s="20">
        <v>1</v>
      </c>
      <c r="G70" s="103">
        <v>15000</v>
      </c>
      <c r="H70" s="100">
        <f>F70*G70</f>
        <v>15000</v>
      </c>
      <c r="I70" s="169">
        <f>(H70/27)</f>
        <v>555.5555555555555</v>
      </c>
      <c r="J70" s="6"/>
    </row>
    <row r="71" spans="1:12" ht="12.75">
      <c r="A71" s="10">
        <v>2</v>
      </c>
      <c r="B71" s="65" t="s">
        <v>63</v>
      </c>
      <c r="C71" s="66"/>
      <c r="D71" s="66"/>
      <c r="E71" s="67"/>
      <c r="F71" s="20">
        <v>1</v>
      </c>
      <c r="G71" s="103">
        <v>10000</v>
      </c>
      <c r="H71" s="100">
        <f>F71*G71</f>
        <v>10000</v>
      </c>
      <c r="I71" s="169">
        <f>(H71/27)</f>
        <v>370.3703703703704</v>
      </c>
      <c r="J71" s="6"/>
      <c r="K71" s="1"/>
      <c r="L71" s="1"/>
    </row>
    <row r="72" spans="1:10" ht="12.75">
      <c r="A72" s="10">
        <v>3</v>
      </c>
      <c r="B72" s="65" t="s">
        <v>64</v>
      </c>
      <c r="C72" s="66"/>
      <c r="D72" s="66"/>
      <c r="E72" s="67"/>
      <c r="F72" s="20">
        <v>1</v>
      </c>
      <c r="G72" s="103">
        <v>10000</v>
      </c>
      <c r="H72" s="100">
        <f>F72*G72</f>
        <v>10000</v>
      </c>
      <c r="I72" s="169">
        <f>(H72/27)</f>
        <v>370.3703703703704</v>
      </c>
      <c r="J72" s="7"/>
    </row>
    <row r="73" spans="1:12" ht="12.75">
      <c r="A73" s="147">
        <v>4</v>
      </c>
      <c r="B73" s="149" t="s">
        <v>123</v>
      </c>
      <c r="C73" s="66"/>
      <c r="D73" s="66"/>
      <c r="E73" s="67"/>
      <c r="F73" s="88">
        <v>2</v>
      </c>
      <c r="G73" s="148">
        <v>7000</v>
      </c>
      <c r="H73" s="100">
        <f>F73*G73</f>
        <v>14000</v>
      </c>
      <c r="I73" s="169">
        <f>(H73/27)</f>
        <v>518.5185185185185</v>
      </c>
      <c r="J73" s="6"/>
      <c r="K73" s="1"/>
      <c r="L73" s="1"/>
    </row>
    <row r="74" spans="1:13" ht="13.5" thickBot="1">
      <c r="A74" s="21"/>
      <c r="B74" s="68" t="s">
        <v>1</v>
      </c>
      <c r="C74" s="69"/>
      <c r="D74" s="69"/>
      <c r="E74" s="70"/>
      <c r="F74" s="40">
        <f>SUM(F70:F73)</f>
        <v>5</v>
      </c>
      <c r="G74" s="23"/>
      <c r="H74" s="120">
        <f>SUM(H70:H73)</f>
        <v>49000</v>
      </c>
      <c r="I74" s="170">
        <f>SUM(I70:I73)</f>
        <v>1814.8148148148148</v>
      </c>
      <c r="J74" s="7"/>
      <c r="K74" s="1"/>
      <c r="L74" s="1"/>
      <c r="M74" s="1"/>
    </row>
    <row r="75" spans="1:13" ht="12.75">
      <c r="A75" s="32"/>
      <c r="B75" s="31"/>
      <c r="C75" s="31"/>
      <c r="D75" s="31"/>
      <c r="E75" s="31"/>
      <c r="F75" s="32"/>
      <c r="G75" s="32"/>
      <c r="H75" s="32"/>
      <c r="I75" s="7"/>
      <c r="J75" s="7"/>
      <c r="M75" s="1"/>
    </row>
    <row r="76" spans="1:13" ht="13.5" thickBot="1">
      <c r="A76" s="7"/>
      <c r="B76" s="7" t="s">
        <v>6</v>
      </c>
      <c r="C76" s="7"/>
      <c r="D76" s="7"/>
      <c r="E76" s="7"/>
      <c r="F76" s="7"/>
      <c r="G76" s="7" t="s">
        <v>12</v>
      </c>
      <c r="H76" s="7"/>
      <c r="I76" s="7"/>
      <c r="J76" s="7"/>
      <c r="M76" s="1"/>
    </row>
    <row r="77" spans="1:13" ht="12.75">
      <c r="A77" s="247" t="s">
        <v>2</v>
      </c>
      <c r="B77" s="72" t="s">
        <v>114</v>
      </c>
      <c r="C77" s="63"/>
      <c r="D77" s="63"/>
      <c r="E77" s="64"/>
      <c r="F77" s="221" t="s">
        <v>101</v>
      </c>
      <c r="G77" s="221" t="s">
        <v>9</v>
      </c>
      <c r="H77" s="243"/>
      <c r="I77" s="125" t="s">
        <v>9</v>
      </c>
      <c r="J77" s="146"/>
      <c r="M77" s="1"/>
    </row>
    <row r="78" spans="1:10" ht="12.75">
      <c r="A78" s="248"/>
      <c r="B78" s="82"/>
      <c r="C78" s="87"/>
      <c r="D78" s="87"/>
      <c r="E78" s="83"/>
      <c r="F78" s="249"/>
      <c r="G78" s="33" t="s">
        <v>100</v>
      </c>
      <c r="H78" s="33" t="s">
        <v>99</v>
      </c>
      <c r="I78" s="190" t="s">
        <v>97</v>
      </c>
      <c r="J78" s="150" t="s">
        <v>98</v>
      </c>
    </row>
    <row r="79" spans="1:10" ht="12.75">
      <c r="A79" s="10">
        <v>1</v>
      </c>
      <c r="B79" s="91" t="s">
        <v>10</v>
      </c>
      <c r="C79" s="92"/>
      <c r="D79" s="92"/>
      <c r="E79" s="93"/>
      <c r="F79" s="20">
        <v>420</v>
      </c>
      <c r="G79" s="4">
        <v>150</v>
      </c>
      <c r="H79" s="126">
        <f>G79*F79</f>
        <v>63000</v>
      </c>
      <c r="I79" s="191">
        <f>(G79/27)</f>
        <v>5.555555555555555</v>
      </c>
      <c r="J79" s="111">
        <f>(H79/27)</f>
        <v>2333.3333333333335</v>
      </c>
    </row>
    <row r="80" spans="1:10" ht="12.75">
      <c r="A80" s="147">
        <v>2</v>
      </c>
      <c r="B80" s="89" t="s">
        <v>85</v>
      </c>
      <c r="C80" s="97"/>
      <c r="D80" s="97"/>
      <c r="E80" s="90"/>
      <c r="F80" s="90">
        <v>840</v>
      </c>
      <c r="G80" s="98">
        <v>50</v>
      </c>
      <c r="H80" s="127">
        <v>20000</v>
      </c>
      <c r="I80" s="191">
        <f>(G80/27)</f>
        <v>1.8518518518518519</v>
      </c>
      <c r="J80" s="111">
        <f>(H80/27)</f>
        <v>740.7407407407408</v>
      </c>
    </row>
    <row r="81" spans="1:12" ht="13.5" thickBot="1">
      <c r="A81" s="21"/>
      <c r="B81" s="94" t="s">
        <v>11</v>
      </c>
      <c r="C81" s="95"/>
      <c r="D81" s="95"/>
      <c r="E81" s="96"/>
      <c r="F81" s="23">
        <f>SUM(F79:F80)</f>
        <v>1260</v>
      </c>
      <c r="G81" s="34"/>
      <c r="H81" s="34">
        <f>SUM(H79:H80)</f>
        <v>83000</v>
      </c>
      <c r="I81" s="192"/>
      <c r="J81" s="144">
        <f>(H81/27)</f>
        <v>3074.074074074074</v>
      </c>
      <c r="K81" s="1"/>
      <c r="L81" s="1"/>
    </row>
    <row r="82" spans="1:12" ht="12.75">
      <c r="A82" s="6"/>
      <c r="B82" s="6"/>
      <c r="C82" s="6"/>
      <c r="D82" s="6"/>
      <c r="E82" s="6"/>
      <c r="F82" s="6"/>
      <c r="G82" s="6"/>
      <c r="H82" s="6"/>
      <c r="J82" s="6"/>
      <c r="K82" s="1"/>
      <c r="L82" s="1"/>
    </row>
    <row r="83" spans="1:12" ht="18">
      <c r="A83" s="6"/>
      <c r="B83" s="35" t="s">
        <v>86</v>
      </c>
      <c r="C83" s="6"/>
      <c r="D83" s="6"/>
      <c r="E83" s="6"/>
      <c r="F83" s="6"/>
      <c r="G83" s="6"/>
      <c r="H83" s="6"/>
      <c r="J83" s="7"/>
      <c r="K83" s="1"/>
      <c r="L83" s="1"/>
    </row>
    <row r="84" spans="1:13" ht="12.75">
      <c r="A84" s="6"/>
      <c r="B84" s="6"/>
      <c r="C84" s="6"/>
      <c r="D84" s="6"/>
      <c r="E84" s="6"/>
      <c r="F84" s="6"/>
      <c r="G84" s="6"/>
      <c r="H84" s="6"/>
      <c r="J84" s="7"/>
      <c r="K84" s="1"/>
      <c r="L84" s="1"/>
      <c r="M84" s="1"/>
    </row>
    <row r="85" spans="1:11" ht="13.5" thickBot="1">
      <c r="A85" s="7"/>
      <c r="B85" s="7" t="s">
        <v>57</v>
      </c>
      <c r="C85" s="7"/>
      <c r="D85" s="7"/>
      <c r="E85" s="7"/>
      <c r="F85" s="7" t="s">
        <v>40</v>
      </c>
      <c r="G85" s="1"/>
      <c r="H85" s="7"/>
      <c r="J85" s="7"/>
      <c r="K85" s="1"/>
    </row>
    <row r="86" spans="1:10" ht="12.75">
      <c r="A86" s="247" t="s">
        <v>2</v>
      </c>
      <c r="B86" s="225" t="s">
        <v>8</v>
      </c>
      <c r="C86" s="227"/>
      <c r="D86" s="73"/>
      <c r="E86" s="73"/>
      <c r="F86" s="73"/>
      <c r="G86" s="73"/>
      <c r="H86" s="186"/>
      <c r="J86" s="1"/>
    </row>
    <row r="87" spans="1:8" ht="12.75">
      <c r="A87" s="248"/>
      <c r="B87" s="216"/>
      <c r="C87" s="217"/>
      <c r="D87" s="36" t="s">
        <v>17</v>
      </c>
      <c r="E87" s="36" t="s">
        <v>41</v>
      </c>
      <c r="F87" s="36" t="s">
        <v>112</v>
      </c>
      <c r="G87" s="36" t="s">
        <v>42</v>
      </c>
      <c r="H87" s="187" t="s">
        <v>113</v>
      </c>
    </row>
    <row r="88" spans="1:13" ht="12.75">
      <c r="A88" s="10">
        <v>1</v>
      </c>
      <c r="B88" s="222" t="s">
        <v>141</v>
      </c>
      <c r="C88" s="224"/>
      <c r="D88" s="99">
        <v>0.375</v>
      </c>
      <c r="E88" s="106">
        <v>2800</v>
      </c>
      <c r="F88" s="108">
        <f>(E88/27)</f>
        <v>103.70370370370371</v>
      </c>
      <c r="G88" s="37">
        <f>D88*E88</f>
        <v>1050</v>
      </c>
      <c r="H88" s="169">
        <f>(G88/27)</f>
        <v>38.888888888888886</v>
      </c>
      <c r="M88" s="1"/>
    </row>
    <row r="89" spans="1:13" ht="12.75">
      <c r="A89" s="10">
        <v>2</v>
      </c>
      <c r="B89" s="222" t="s">
        <v>15</v>
      </c>
      <c r="C89" s="224"/>
      <c r="D89" s="99">
        <v>0.044</v>
      </c>
      <c r="E89" s="202">
        <v>2.4</v>
      </c>
      <c r="F89" s="108">
        <f>(E89/27)</f>
        <v>0.08888888888888889</v>
      </c>
      <c r="G89" s="37">
        <f>D89*E89</f>
        <v>0.10559999999999999</v>
      </c>
      <c r="H89" s="169">
        <f>(G89/27)</f>
        <v>0.003911111111111111</v>
      </c>
      <c r="M89" s="1"/>
    </row>
    <row r="90" spans="1:13" ht="12.75">
      <c r="A90" s="10">
        <v>3</v>
      </c>
      <c r="B90" s="222" t="s">
        <v>14</v>
      </c>
      <c r="C90" s="224"/>
      <c r="D90" s="99">
        <v>0.2</v>
      </c>
      <c r="E90" s="106">
        <v>200</v>
      </c>
      <c r="F90" s="108">
        <f>(E90/27)</f>
        <v>7.407407407407407</v>
      </c>
      <c r="G90" s="37">
        <f>D90*E90</f>
        <v>40</v>
      </c>
      <c r="H90" s="169">
        <f>(G90/27)</f>
        <v>1.4814814814814814</v>
      </c>
      <c r="M90" s="2"/>
    </row>
    <row r="91" spans="1:12" ht="12.75">
      <c r="A91" s="10">
        <v>4</v>
      </c>
      <c r="B91" s="222" t="s">
        <v>75</v>
      </c>
      <c r="C91" s="224"/>
      <c r="D91" s="99" t="s">
        <v>79</v>
      </c>
      <c r="E91" s="106">
        <v>60</v>
      </c>
      <c r="F91" s="108">
        <f>(E91/27)</f>
        <v>2.2222222222222223</v>
      </c>
      <c r="G91" s="101">
        <v>36</v>
      </c>
      <c r="H91" s="169">
        <f>(G91/27)</f>
        <v>1.3333333333333333</v>
      </c>
      <c r="J91" s="1"/>
      <c r="K91" s="1"/>
      <c r="L91" s="1"/>
    </row>
    <row r="92" spans="1:11" ht="12.75">
      <c r="A92" s="12">
        <v>5</v>
      </c>
      <c r="B92" s="153" t="s">
        <v>126</v>
      </c>
      <c r="C92" s="153"/>
      <c r="D92" s="153" t="s">
        <v>129</v>
      </c>
      <c r="E92" s="71">
        <v>192.5</v>
      </c>
      <c r="F92" s="108">
        <f>(E92/27)</f>
        <v>7.12962962962963</v>
      </c>
      <c r="G92" s="188">
        <v>4.82</v>
      </c>
      <c r="H92" s="169">
        <f>(G92/27)</f>
        <v>0.17851851851851852</v>
      </c>
      <c r="J92" s="1"/>
      <c r="K92" s="1"/>
    </row>
    <row r="93" spans="1:9" ht="13.5" thickBot="1">
      <c r="A93" s="21"/>
      <c r="B93" s="234" t="s">
        <v>82</v>
      </c>
      <c r="C93" s="236"/>
      <c r="D93" s="102">
        <v>0.57512</v>
      </c>
      <c r="E93" s="23"/>
      <c r="F93" s="23"/>
      <c r="G93" s="189">
        <f>SUM(G88:G92)</f>
        <v>1130.9256</v>
      </c>
      <c r="H93" s="170">
        <f>SUM(H88:H92)</f>
        <v>41.886133333333326</v>
      </c>
      <c r="I93" s="1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12" ht="13.5" thickBot="1">
      <c r="A95" s="7"/>
      <c r="B95" s="7" t="s">
        <v>43</v>
      </c>
      <c r="C95" s="7"/>
      <c r="D95" s="7"/>
      <c r="E95" s="7"/>
      <c r="F95" s="7"/>
      <c r="G95" s="7" t="s">
        <v>47</v>
      </c>
      <c r="H95" s="7"/>
      <c r="I95" s="7"/>
      <c r="J95" s="6"/>
      <c r="L95" s="1"/>
    </row>
    <row r="96" spans="1:12" ht="12.75">
      <c r="A96" s="26"/>
      <c r="B96" s="231" t="s">
        <v>45</v>
      </c>
      <c r="C96" s="233"/>
      <c r="D96" s="73" t="s">
        <v>46</v>
      </c>
      <c r="E96" s="73" t="s">
        <v>93</v>
      </c>
      <c r="F96" s="105" t="s">
        <v>104</v>
      </c>
      <c r="G96" s="105" t="s">
        <v>110</v>
      </c>
      <c r="H96" s="105" t="s">
        <v>137</v>
      </c>
      <c r="I96" s="128" t="s">
        <v>138</v>
      </c>
      <c r="K96" s="1"/>
      <c r="L96" s="1"/>
    </row>
    <row r="97" spans="1:13" ht="12.75">
      <c r="A97" s="10">
        <v>1</v>
      </c>
      <c r="B97" s="222" t="s">
        <v>16</v>
      </c>
      <c r="C97" s="224"/>
      <c r="D97" s="71">
        <f>I57*E17*E32</f>
        <v>1204.2799999999997</v>
      </c>
      <c r="E97" s="108">
        <f aca="true" t="shared" si="6" ref="E97:E103">(D97/27)</f>
        <v>44.602962962962955</v>
      </c>
      <c r="F97" s="71">
        <f>D97/E17</f>
        <v>54.73999999999999</v>
      </c>
      <c r="G97" s="108">
        <f aca="true" t="shared" si="7" ref="G97:G103">(F97/27)</f>
        <v>2.027407407407407</v>
      </c>
      <c r="H97" s="71">
        <f>F97/E14</f>
        <v>2.606666666666666</v>
      </c>
      <c r="I97" s="169">
        <f aca="true" t="shared" si="8" ref="I97:I103">(H97/27)</f>
        <v>0.09654320987654319</v>
      </c>
      <c r="J97" s="1"/>
      <c r="K97" s="1"/>
      <c r="L97" s="2"/>
      <c r="M97" s="1"/>
    </row>
    <row r="98" spans="1:11" ht="12.75">
      <c r="A98" s="10">
        <v>2</v>
      </c>
      <c r="B98" s="222" t="s">
        <v>44</v>
      </c>
      <c r="C98" s="224"/>
      <c r="D98" s="71">
        <f>H74</f>
        <v>49000</v>
      </c>
      <c r="E98" s="108">
        <f t="shared" si="6"/>
        <v>1814.8148148148148</v>
      </c>
      <c r="F98" s="71">
        <f>D98/E17</f>
        <v>2227.2727272727275</v>
      </c>
      <c r="G98" s="108">
        <f t="shared" si="7"/>
        <v>82.4915824915825</v>
      </c>
      <c r="H98" s="71">
        <f>F98/E14</f>
        <v>106.06060606060608</v>
      </c>
      <c r="I98" s="169">
        <f t="shared" si="8"/>
        <v>3.9281705948372623</v>
      </c>
      <c r="J98" s="1"/>
      <c r="K98" s="2"/>
    </row>
    <row r="99" spans="1:13" ht="12.75">
      <c r="A99" s="10">
        <v>3</v>
      </c>
      <c r="B99" s="266" t="s">
        <v>89</v>
      </c>
      <c r="C99" s="267"/>
      <c r="D99" s="71">
        <f>D98*0.26</f>
        <v>12740</v>
      </c>
      <c r="E99" s="108">
        <f t="shared" si="6"/>
        <v>471.85185185185185</v>
      </c>
      <c r="F99" s="71">
        <f>D99/E17</f>
        <v>579.0909090909091</v>
      </c>
      <c r="G99" s="108">
        <f t="shared" si="7"/>
        <v>21.44781144781145</v>
      </c>
      <c r="H99" s="71">
        <f>F99/E14</f>
        <v>27.575757575757578</v>
      </c>
      <c r="I99" s="169">
        <f t="shared" si="8"/>
        <v>1.021324354657688</v>
      </c>
      <c r="J99" s="2"/>
      <c r="M99" s="1"/>
    </row>
    <row r="100" spans="1:13" ht="12.75">
      <c r="A100" s="10">
        <v>4</v>
      </c>
      <c r="B100" s="222" t="s">
        <v>9</v>
      </c>
      <c r="C100" s="224"/>
      <c r="D100" s="71">
        <f>H81</f>
        <v>83000</v>
      </c>
      <c r="E100" s="108">
        <f t="shared" si="6"/>
        <v>3074.074074074074</v>
      </c>
      <c r="F100" s="71">
        <f>D100/E17</f>
        <v>3772.7272727272725</v>
      </c>
      <c r="G100" s="108">
        <f t="shared" si="7"/>
        <v>139.73063973063972</v>
      </c>
      <c r="H100" s="71">
        <f>F100/E14</f>
        <v>179.65367965367963</v>
      </c>
      <c r="I100" s="169">
        <f t="shared" si="8"/>
        <v>6.65383998717332</v>
      </c>
      <c r="M100" s="1"/>
    </row>
    <row r="101" spans="1:9" ht="12.75">
      <c r="A101" s="10">
        <v>5</v>
      </c>
      <c r="B101" s="222" t="s">
        <v>23</v>
      </c>
      <c r="C101" s="224"/>
      <c r="D101" s="71">
        <f>K47/12</f>
        <v>5762.916666666667</v>
      </c>
      <c r="E101" s="108">
        <f t="shared" si="6"/>
        <v>213.44135802469137</v>
      </c>
      <c r="F101" s="71">
        <f>D101/E17</f>
        <v>261.95075757575756</v>
      </c>
      <c r="G101" s="108">
        <f t="shared" si="7"/>
        <v>9.701879910213243</v>
      </c>
      <c r="H101" s="71">
        <f>F101/E14</f>
        <v>12.473845598845598</v>
      </c>
      <c r="I101" s="169">
        <f t="shared" si="8"/>
        <v>0.46199428143872584</v>
      </c>
    </row>
    <row r="102" spans="1:9" ht="12.75">
      <c r="A102" s="10">
        <v>6</v>
      </c>
      <c r="B102" s="222" t="s">
        <v>65</v>
      </c>
      <c r="C102" s="224"/>
      <c r="D102" s="71">
        <v>20000</v>
      </c>
      <c r="E102" s="108">
        <f t="shared" si="6"/>
        <v>740.7407407407408</v>
      </c>
      <c r="F102" s="71">
        <f>D102/E17</f>
        <v>909.0909090909091</v>
      </c>
      <c r="G102" s="108">
        <f t="shared" si="7"/>
        <v>33.67003367003367</v>
      </c>
      <c r="H102" s="71">
        <f>F102/E14</f>
        <v>43.29004329004329</v>
      </c>
      <c r="I102" s="169">
        <f t="shared" si="8"/>
        <v>1.60333493666827</v>
      </c>
    </row>
    <row r="103" spans="1:9" ht="12.75">
      <c r="A103" s="10">
        <v>7</v>
      </c>
      <c r="B103" s="222" t="s">
        <v>87</v>
      </c>
      <c r="C103" s="224"/>
      <c r="D103" s="71">
        <v>15000</v>
      </c>
      <c r="E103" s="108">
        <f t="shared" si="6"/>
        <v>555.5555555555555</v>
      </c>
      <c r="F103" s="71">
        <f>D103/E17</f>
        <v>681.8181818181819</v>
      </c>
      <c r="G103" s="108">
        <f t="shared" si="7"/>
        <v>25.252525252525256</v>
      </c>
      <c r="H103" s="71">
        <f>F103/E14</f>
        <v>32.46753246753247</v>
      </c>
      <c r="I103" s="169">
        <f t="shared" si="8"/>
        <v>1.2025012025012027</v>
      </c>
    </row>
    <row r="104" spans="1:12" ht="13.5" thickBot="1">
      <c r="A104" s="21"/>
      <c r="B104" s="234" t="s">
        <v>24</v>
      </c>
      <c r="C104" s="236"/>
      <c r="D104" s="74">
        <f>SUM(D97:D103)</f>
        <v>186707.19666666666</v>
      </c>
      <c r="E104" s="129">
        <f>SUM(E97:E103)</f>
        <v>6915.081358024691</v>
      </c>
      <c r="F104" s="130"/>
      <c r="G104" s="115"/>
      <c r="H104" s="74">
        <f>SUM(H97:H103)</f>
        <v>404.1281313131313</v>
      </c>
      <c r="I104" s="170">
        <f>SUM(I97:I103)</f>
        <v>14.96770856715301</v>
      </c>
      <c r="L104" s="1"/>
    </row>
    <row r="105" spans="1:1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"/>
    </row>
    <row r="106" spans="1:12" ht="13.5" thickBot="1">
      <c r="A106" s="7"/>
      <c r="B106" s="7" t="s">
        <v>90</v>
      </c>
      <c r="C106" s="7"/>
      <c r="D106" s="7"/>
      <c r="E106" s="7"/>
      <c r="F106" s="7"/>
      <c r="G106" s="7" t="s">
        <v>48</v>
      </c>
      <c r="H106" s="7"/>
      <c r="I106" s="7"/>
      <c r="J106" s="6"/>
      <c r="L106" s="1"/>
    </row>
    <row r="107" spans="1:12" ht="12.75">
      <c r="A107" s="7"/>
      <c r="B107" s="131" t="s">
        <v>94</v>
      </c>
      <c r="C107" s="114" t="s">
        <v>95</v>
      </c>
      <c r="D107" s="7"/>
      <c r="E107" s="7"/>
      <c r="F107" s="7"/>
      <c r="G107" s="7"/>
      <c r="H107" s="7"/>
      <c r="I107" s="6"/>
      <c r="J107" s="7"/>
      <c r="K107" s="1"/>
      <c r="L107" s="1"/>
    </row>
    <row r="108" spans="1:13" ht="13.5" thickBot="1">
      <c r="A108" s="6"/>
      <c r="B108" s="139">
        <f>G93+H104</f>
        <v>1535.0537313131313</v>
      </c>
      <c r="C108" s="113">
        <f>(B108/27)</f>
        <v>56.853841900486344</v>
      </c>
      <c r="D108" s="6"/>
      <c r="E108" s="6"/>
      <c r="F108" s="6"/>
      <c r="G108" s="6"/>
      <c r="H108" s="6"/>
      <c r="I108" s="7"/>
      <c r="J108" s="1"/>
      <c r="K108" s="1"/>
      <c r="M108" s="1"/>
    </row>
    <row r="109" spans="1:10" ht="13.5" thickBot="1">
      <c r="A109" s="6"/>
      <c r="B109" s="38"/>
      <c r="C109" s="38"/>
      <c r="D109" s="6"/>
      <c r="E109" s="6"/>
      <c r="F109" s="6"/>
      <c r="G109" s="6"/>
      <c r="H109" s="6"/>
      <c r="I109" s="6"/>
      <c r="J109" s="1"/>
    </row>
    <row r="110" spans="1:13" ht="12.75">
      <c r="A110" s="26"/>
      <c r="B110" s="231" t="s">
        <v>51</v>
      </c>
      <c r="C110" s="232"/>
      <c r="D110" s="233"/>
      <c r="E110" s="73" t="s">
        <v>105</v>
      </c>
      <c r="F110" s="128" t="s">
        <v>96</v>
      </c>
      <c r="G110" s="7"/>
      <c r="H110" s="7"/>
      <c r="I110" s="6"/>
      <c r="J110" s="7"/>
      <c r="M110" s="1"/>
    </row>
    <row r="111" spans="1:13" ht="12.75">
      <c r="A111" s="10">
        <v>1</v>
      </c>
      <c r="B111" s="19" t="s">
        <v>111</v>
      </c>
      <c r="C111" s="19"/>
      <c r="D111" s="19"/>
      <c r="E111" s="100">
        <f>B108</f>
        <v>1535.0537313131313</v>
      </c>
      <c r="F111" s="194">
        <f>(E111/27)</f>
        <v>56.853841900486344</v>
      </c>
      <c r="G111" s="6"/>
      <c r="H111" s="6"/>
      <c r="I111" s="6"/>
      <c r="M111" s="1"/>
    </row>
    <row r="112" spans="1:9" ht="12.75">
      <c r="A112" s="10">
        <v>2</v>
      </c>
      <c r="B112" s="19" t="s">
        <v>115</v>
      </c>
      <c r="C112" s="19"/>
      <c r="D112" s="19"/>
      <c r="E112" s="182">
        <v>2000</v>
      </c>
      <c r="F112" s="195">
        <f>(E112/27)</f>
        <v>74.07407407407408</v>
      </c>
      <c r="G112" s="6"/>
      <c r="H112" s="6"/>
      <c r="I112" s="6"/>
    </row>
    <row r="113" spans="1:9" ht="12.75">
      <c r="A113" s="10">
        <v>3</v>
      </c>
      <c r="B113" s="222" t="s">
        <v>116</v>
      </c>
      <c r="C113" s="223"/>
      <c r="D113" s="224"/>
      <c r="E113" s="183">
        <f>(E112-E111)*0.15</f>
        <v>69.7419403030303</v>
      </c>
      <c r="F113" s="194">
        <f>(E113/27)</f>
        <v>2.5830348260381593</v>
      </c>
      <c r="G113" s="6"/>
      <c r="H113" s="6"/>
      <c r="I113" s="6"/>
    </row>
    <row r="114" spans="1:9" ht="12.75">
      <c r="A114" s="39">
        <v>4</v>
      </c>
      <c r="B114" s="240" t="s">
        <v>49</v>
      </c>
      <c r="C114" s="241"/>
      <c r="D114" s="242"/>
      <c r="E114" s="184">
        <f>E115/E111*100</f>
        <v>25.745309126460914</v>
      </c>
      <c r="F114" s="140">
        <f>F115/F111*100</f>
        <v>25.745309126460914</v>
      </c>
      <c r="G114" s="6"/>
      <c r="H114" s="6"/>
      <c r="I114" s="6"/>
    </row>
    <row r="115" spans="1:12" ht="12.75">
      <c r="A115" s="10">
        <v>5</v>
      </c>
      <c r="B115" s="19" t="s">
        <v>139</v>
      </c>
      <c r="C115" s="19"/>
      <c r="D115" s="19"/>
      <c r="E115" s="100">
        <f>E112-E113-E111</f>
        <v>395.2043283838384</v>
      </c>
      <c r="F115" s="194">
        <f>(E115/27)</f>
        <v>14.63719734754957</v>
      </c>
      <c r="G115" s="6"/>
      <c r="H115" s="6"/>
      <c r="I115" s="6"/>
      <c r="L115" s="1"/>
    </row>
    <row r="116" spans="1:11" ht="12.75">
      <c r="A116" s="10">
        <v>6</v>
      </c>
      <c r="B116" s="19" t="s">
        <v>117</v>
      </c>
      <c r="C116" s="19"/>
      <c r="D116" s="19"/>
      <c r="E116" s="100">
        <f>E115*E14</f>
        <v>8299.290896060607</v>
      </c>
      <c r="F116" s="194">
        <f>(E116/27)</f>
        <v>307.381144298541</v>
      </c>
      <c r="G116" s="7"/>
      <c r="H116" s="7"/>
      <c r="I116" s="6"/>
      <c r="K116" s="1"/>
    </row>
    <row r="117" spans="1:12" ht="13.5" thickBot="1">
      <c r="A117" s="21">
        <v>7</v>
      </c>
      <c r="B117" s="22" t="s">
        <v>50</v>
      </c>
      <c r="C117" s="22"/>
      <c r="D117" s="22"/>
      <c r="E117" s="40">
        <f>H47/E116</f>
        <v>83.32639603321476</v>
      </c>
      <c r="F117" s="141">
        <f>I47/F116</f>
        <v>83.32639603321476</v>
      </c>
      <c r="G117" s="6"/>
      <c r="H117" s="6"/>
      <c r="I117" s="7"/>
      <c r="J117" s="1"/>
      <c r="L117" s="1"/>
    </row>
    <row r="118" spans="6:12" ht="12.75">
      <c r="F118" s="6"/>
      <c r="G118" s="6"/>
      <c r="H118" s="6"/>
      <c r="I118" s="6"/>
      <c r="K118" s="1"/>
      <c r="L118" s="1"/>
    </row>
    <row r="119" spans="2:11" ht="12.75">
      <c r="B119" t="s">
        <v>102</v>
      </c>
      <c r="F119" s="7"/>
      <c r="G119" s="7"/>
      <c r="H119" s="7"/>
      <c r="I119" s="7"/>
      <c r="J119" s="1"/>
      <c r="K119" s="1"/>
    </row>
    <row r="120" ht="12.75">
      <c r="J120" s="1"/>
    </row>
  </sheetData>
  <mergeCells count="59">
    <mergeCell ref="B114:D114"/>
    <mergeCell ref="B103:C103"/>
    <mergeCell ref="B104:C104"/>
    <mergeCell ref="B110:D110"/>
    <mergeCell ref="B113:D113"/>
    <mergeCell ref="B99:C99"/>
    <mergeCell ref="B100:C100"/>
    <mergeCell ref="B101:C101"/>
    <mergeCell ref="B102:C102"/>
    <mergeCell ref="B93:C93"/>
    <mergeCell ref="B96:C96"/>
    <mergeCell ref="B97:C97"/>
    <mergeCell ref="B98:C98"/>
    <mergeCell ref="B88:C88"/>
    <mergeCell ref="B89:C89"/>
    <mergeCell ref="B90:C90"/>
    <mergeCell ref="B91:C91"/>
    <mergeCell ref="F77:F78"/>
    <mergeCell ref="G77:H77"/>
    <mergeCell ref="A86:A87"/>
    <mergeCell ref="B86:C87"/>
    <mergeCell ref="B63:C63"/>
    <mergeCell ref="B64:C64"/>
    <mergeCell ref="B66:C66"/>
    <mergeCell ref="A77:A78"/>
    <mergeCell ref="B56:D56"/>
    <mergeCell ref="B60:C60"/>
    <mergeCell ref="B61:C61"/>
    <mergeCell ref="B62:C62"/>
    <mergeCell ref="B52:D52"/>
    <mergeCell ref="B53:D53"/>
    <mergeCell ref="B54:D54"/>
    <mergeCell ref="B55:D55"/>
    <mergeCell ref="B42:D42"/>
    <mergeCell ref="B43:D43"/>
    <mergeCell ref="B44:D44"/>
    <mergeCell ref="B47:D47"/>
    <mergeCell ref="H38:H39"/>
    <mergeCell ref="J38:K38"/>
    <mergeCell ref="B40:D40"/>
    <mergeCell ref="B41:D41"/>
    <mergeCell ref="B18:D18"/>
    <mergeCell ref="E18:G18"/>
    <mergeCell ref="A38:A39"/>
    <mergeCell ref="B38:D39"/>
    <mergeCell ref="E38:E39"/>
    <mergeCell ref="G38:G39"/>
    <mergeCell ref="B16:D16"/>
    <mergeCell ref="E16:G16"/>
    <mergeCell ref="B17:D17"/>
    <mergeCell ref="E17:G17"/>
    <mergeCell ref="B14:D14"/>
    <mergeCell ref="E14:G14"/>
    <mergeCell ref="B15:D15"/>
    <mergeCell ref="E15:G15"/>
    <mergeCell ref="B12:D12"/>
    <mergeCell ref="E12:G12"/>
    <mergeCell ref="B13:D13"/>
    <mergeCell ref="E13:G13"/>
  </mergeCells>
  <printOptions/>
  <pageMargins left="0.24" right="0.21" top="0.23" bottom="0.24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1">
      <selection activeCell="A8" sqref="A8"/>
    </sheetView>
  </sheetViews>
  <sheetFormatPr defaultColWidth="9.00390625" defaultRowHeight="12.75"/>
  <cols>
    <col min="1" max="1" width="4.25390625" style="0" customWidth="1"/>
    <col min="2" max="2" width="11.75390625" style="0" customWidth="1"/>
    <col min="4" max="4" width="14.75390625" style="0" customWidth="1"/>
    <col min="5" max="5" width="14.00390625" style="0" customWidth="1"/>
    <col min="6" max="6" width="12.875" style="0" customWidth="1"/>
    <col min="7" max="7" width="11.125" style="0" customWidth="1"/>
    <col min="8" max="8" width="12.625" style="0" customWidth="1"/>
    <col min="9" max="9" width="12.75390625" style="0" customWidth="1"/>
    <col min="11" max="11" width="10.875" style="0" customWidth="1"/>
  </cols>
  <sheetData>
    <row r="1" spans="1:9" ht="15">
      <c r="A1" s="50"/>
      <c r="B1" s="51"/>
      <c r="C1" s="52"/>
      <c r="D1" s="53"/>
      <c r="E1" s="75"/>
      <c r="F1" s="76"/>
      <c r="G1" s="76"/>
      <c r="H1" s="76"/>
      <c r="I1" s="77"/>
    </row>
    <row r="2" spans="1:9" ht="15">
      <c r="A2" s="54"/>
      <c r="B2" s="43"/>
      <c r="C2" s="44"/>
      <c r="D2" s="45"/>
      <c r="E2" s="204" t="s">
        <v>147</v>
      </c>
      <c r="F2" s="59"/>
      <c r="G2" s="59"/>
      <c r="H2" s="59"/>
      <c r="I2" s="77"/>
    </row>
    <row r="3" spans="1:9" ht="15">
      <c r="A3" s="54"/>
      <c r="B3" s="46"/>
      <c r="C3" s="44"/>
      <c r="D3" s="45"/>
      <c r="E3" s="204" t="s">
        <v>148</v>
      </c>
      <c r="F3" s="59"/>
      <c r="G3" s="59"/>
      <c r="H3" s="59"/>
      <c r="I3" s="78"/>
    </row>
    <row r="4" spans="1:9" ht="15">
      <c r="A4" s="54"/>
      <c r="B4" s="47"/>
      <c r="C4" s="48"/>
      <c r="D4" s="45"/>
      <c r="E4" s="204" t="s">
        <v>149</v>
      </c>
      <c r="F4" s="79"/>
      <c r="G4" s="79"/>
      <c r="H4" s="79"/>
      <c r="I4" s="77"/>
    </row>
    <row r="5" spans="1:9" ht="15">
      <c r="A5" s="55"/>
      <c r="B5" s="49"/>
      <c r="C5" s="48"/>
      <c r="D5" s="45"/>
      <c r="E5" s="204" t="s">
        <v>162</v>
      </c>
      <c r="F5" s="79"/>
      <c r="G5" s="79"/>
      <c r="H5" s="79"/>
      <c r="I5" s="78"/>
    </row>
    <row r="6" spans="1:9" ht="12.75">
      <c r="A6" s="56"/>
      <c r="B6" s="49"/>
      <c r="C6" s="48"/>
      <c r="D6" s="45"/>
      <c r="E6" s="75"/>
      <c r="F6" s="79"/>
      <c r="G6" s="79"/>
      <c r="H6" s="79"/>
      <c r="I6" s="78"/>
    </row>
    <row r="7" spans="1:9" ht="13.5" thickBot="1">
      <c r="A7" s="60"/>
      <c r="B7" s="57"/>
      <c r="C7" s="58"/>
      <c r="D7" s="58"/>
      <c r="E7" s="75"/>
      <c r="F7" s="80"/>
      <c r="G7" s="80"/>
      <c r="H7" s="81"/>
      <c r="I7" s="78"/>
    </row>
    <row r="8" spans="1:10" ht="44.25" customHeight="1">
      <c r="A8" s="6"/>
      <c r="B8" s="6"/>
      <c r="C8" s="6"/>
      <c r="D8" s="6"/>
      <c r="E8" s="42" t="s">
        <v>0</v>
      </c>
      <c r="F8" s="6"/>
      <c r="G8" s="6"/>
      <c r="H8" s="6"/>
      <c r="I8" s="6"/>
      <c r="J8" s="6"/>
    </row>
    <row r="9" spans="1:12" ht="12.75">
      <c r="A9" s="7"/>
      <c r="B9" s="7"/>
      <c r="C9" s="7"/>
      <c r="D9" s="7"/>
      <c r="E9" s="8" t="s">
        <v>91</v>
      </c>
      <c r="F9" s="7"/>
      <c r="G9" s="7"/>
      <c r="H9" s="7"/>
      <c r="I9" s="7"/>
      <c r="J9" s="7"/>
      <c r="K9" s="1"/>
      <c r="L9" s="1"/>
    </row>
    <row r="10" spans="1:12" ht="12.75">
      <c r="A10" s="7"/>
      <c r="B10" s="7"/>
      <c r="C10" s="7"/>
      <c r="D10" s="7"/>
      <c r="E10" s="8" t="s">
        <v>140</v>
      </c>
      <c r="F10" s="7"/>
      <c r="G10" s="7"/>
      <c r="H10" s="7"/>
      <c r="I10" s="7"/>
      <c r="J10" s="7"/>
      <c r="K10" s="1"/>
      <c r="L10" s="1"/>
    </row>
    <row r="11" spans="1:12" ht="52.5" customHeight="1" thickBot="1">
      <c r="A11" s="7"/>
      <c r="B11" s="7" t="s">
        <v>36</v>
      </c>
      <c r="C11" s="7"/>
      <c r="D11" s="7"/>
      <c r="E11" s="1"/>
      <c r="F11" s="7"/>
      <c r="G11" s="7" t="s">
        <v>28</v>
      </c>
      <c r="H11" s="7"/>
      <c r="I11" s="7"/>
      <c r="J11" s="7"/>
      <c r="K11" s="1"/>
      <c r="L11" s="1"/>
    </row>
    <row r="12" spans="1:10" ht="12.75">
      <c r="A12" s="142" t="s">
        <v>2</v>
      </c>
      <c r="B12" s="211" t="s">
        <v>37</v>
      </c>
      <c r="C12" s="212"/>
      <c r="D12" s="213"/>
      <c r="E12" s="218" t="s">
        <v>66</v>
      </c>
      <c r="F12" s="206"/>
      <c r="G12" s="207"/>
      <c r="H12" s="6"/>
      <c r="I12" s="6"/>
      <c r="J12" s="6"/>
    </row>
    <row r="13" spans="1:10" ht="12.75">
      <c r="A13" s="9">
        <v>1</v>
      </c>
      <c r="B13" s="208" t="s">
        <v>67</v>
      </c>
      <c r="C13" s="209"/>
      <c r="D13" s="210"/>
      <c r="E13" s="254">
        <v>71</v>
      </c>
      <c r="F13" s="255"/>
      <c r="G13" s="256"/>
      <c r="H13" s="6"/>
      <c r="I13" s="6"/>
      <c r="J13" s="6"/>
    </row>
    <row r="14" spans="1:10" ht="12.75">
      <c r="A14" s="9">
        <v>2</v>
      </c>
      <c r="B14" s="208" t="s">
        <v>68</v>
      </c>
      <c r="C14" s="209"/>
      <c r="D14" s="210"/>
      <c r="E14" s="257">
        <v>21</v>
      </c>
      <c r="F14" s="258"/>
      <c r="G14" s="259"/>
      <c r="H14" s="6"/>
      <c r="I14" s="6"/>
      <c r="J14" s="6"/>
    </row>
    <row r="15" spans="1:10" ht="12.75">
      <c r="A15" s="10">
        <v>3</v>
      </c>
      <c r="B15" s="208" t="s">
        <v>53</v>
      </c>
      <c r="C15" s="209"/>
      <c r="D15" s="210"/>
      <c r="E15" s="250">
        <f>E13*E14</f>
        <v>1491</v>
      </c>
      <c r="F15" s="250"/>
      <c r="G15" s="251"/>
      <c r="H15" s="6"/>
      <c r="I15" s="6"/>
      <c r="J15" s="6"/>
    </row>
    <row r="16" spans="1:10" ht="12.75">
      <c r="A16" s="10">
        <v>4</v>
      </c>
      <c r="B16" s="208" t="s">
        <v>69</v>
      </c>
      <c r="C16" s="209"/>
      <c r="D16" s="210"/>
      <c r="E16" s="252">
        <v>600</v>
      </c>
      <c r="F16" s="252"/>
      <c r="G16" s="253"/>
      <c r="H16" s="6"/>
      <c r="I16" s="6"/>
      <c r="J16" s="6"/>
    </row>
    <row r="17" spans="1:10" ht="12.75">
      <c r="A17" s="12">
        <v>5</v>
      </c>
      <c r="B17" s="208" t="s">
        <v>52</v>
      </c>
      <c r="C17" s="209"/>
      <c r="D17" s="210"/>
      <c r="E17" s="254">
        <v>22</v>
      </c>
      <c r="F17" s="255"/>
      <c r="G17" s="256"/>
      <c r="H17" s="6"/>
      <c r="I17" s="6"/>
      <c r="J17" s="6"/>
    </row>
    <row r="18" spans="1:10" ht="13.5" thickBot="1">
      <c r="A18" s="13">
        <v>6</v>
      </c>
      <c r="B18" s="260" t="s">
        <v>54</v>
      </c>
      <c r="C18" s="261"/>
      <c r="D18" s="262"/>
      <c r="E18" s="263">
        <v>5</v>
      </c>
      <c r="F18" s="264"/>
      <c r="G18" s="265"/>
      <c r="H18" s="6"/>
      <c r="I18" s="6"/>
      <c r="J18" s="6"/>
    </row>
    <row r="19" spans="1:12" ht="53.25" customHeight="1" thickBot="1">
      <c r="A19" s="7"/>
      <c r="B19" s="7" t="s">
        <v>55</v>
      </c>
      <c r="C19" s="7"/>
      <c r="D19" s="7"/>
      <c r="E19" s="7"/>
      <c r="F19" s="7"/>
      <c r="G19" s="7" t="s">
        <v>35</v>
      </c>
      <c r="H19" s="7"/>
      <c r="I19" s="7"/>
      <c r="J19" s="7"/>
      <c r="K19" s="1"/>
      <c r="L19" s="1"/>
    </row>
    <row r="20" spans="1:12" ht="13.5" thickBot="1">
      <c r="A20" s="171" t="s">
        <v>2</v>
      </c>
      <c r="B20" s="62" t="s">
        <v>8</v>
      </c>
      <c r="C20" s="62"/>
      <c r="D20" s="62" t="s">
        <v>73</v>
      </c>
      <c r="E20" s="107" t="s">
        <v>103</v>
      </c>
      <c r="F20" s="201" t="s">
        <v>92</v>
      </c>
      <c r="G20" s="7"/>
      <c r="H20" s="1"/>
      <c r="I20" s="1"/>
      <c r="J20" s="1"/>
      <c r="K20" s="1"/>
      <c r="L20" s="1"/>
    </row>
    <row r="21" spans="1:12" ht="12.75">
      <c r="A21" s="9">
        <v>1</v>
      </c>
      <c r="B21" s="16" t="s">
        <v>59</v>
      </c>
      <c r="C21" s="16"/>
      <c r="D21" s="16" t="s">
        <v>56</v>
      </c>
      <c r="E21" s="172">
        <v>0</v>
      </c>
      <c r="F21" s="197">
        <f aca="true" t="shared" si="0" ref="F21:F30">(E21/27)</f>
        <v>0</v>
      </c>
      <c r="G21" s="6"/>
      <c r="H21" s="6"/>
      <c r="I21" s="6"/>
      <c r="J21" s="6"/>
      <c r="K21" s="6"/>
      <c r="L21" s="6"/>
    </row>
    <row r="22" spans="1:12" ht="12.75">
      <c r="A22" s="9">
        <v>2</v>
      </c>
      <c r="B22" s="16" t="s">
        <v>70</v>
      </c>
      <c r="C22" s="16"/>
      <c r="D22" s="16" t="s">
        <v>56</v>
      </c>
      <c r="E22" s="173">
        <v>9900</v>
      </c>
      <c r="F22" s="111">
        <f t="shared" si="0"/>
        <v>366.6666666666667</v>
      </c>
      <c r="G22" s="6"/>
      <c r="H22" s="6"/>
      <c r="I22" s="6"/>
      <c r="J22" s="6"/>
      <c r="K22" s="6"/>
      <c r="L22" s="6"/>
    </row>
    <row r="23" spans="1:12" ht="12.75">
      <c r="A23" s="9">
        <v>3</v>
      </c>
      <c r="B23" s="16" t="s">
        <v>121</v>
      </c>
      <c r="C23" s="16"/>
      <c r="D23" s="16" t="s">
        <v>56</v>
      </c>
      <c r="E23" s="173">
        <v>176000</v>
      </c>
      <c r="F23" s="111">
        <f t="shared" si="0"/>
        <v>6518.518518518518</v>
      </c>
      <c r="G23" s="6"/>
      <c r="H23" s="6"/>
      <c r="I23" s="6"/>
      <c r="J23" s="6"/>
      <c r="K23" s="6"/>
      <c r="L23" s="6"/>
    </row>
    <row r="24" spans="1:6" ht="12.75">
      <c r="A24" s="10">
        <v>4</v>
      </c>
      <c r="B24" s="20" t="s">
        <v>88</v>
      </c>
      <c r="C24" s="20"/>
      <c r="D24" s="20" t="s">
        <v>56</v>
      </c>
      <c r="E24" s="173">
        <v>23300</v>
      </c>
      <c r="F24" s="111">
        <f t="shared" si="0"/>
        <v>862.9629629629629</v>
      </c>
    </row>
    <row r="25" spans="1:6" ht="12.75">
      <c r="A25" s="10">
        <v>5</v>
      </c>
      <c r="B25" s="20" t="s">
        <v>72</v>
      </c>
      <c r="C25" s="20"/>
      <c r="D25" s="20" t="s">
        <v>56</v>
      </c>
      <c r="E25" s="173">
        <v>250</v>
      </c>
      <c r="F25" s="111">
        <f t="shared" si="0"/>
        <v>9.25925925925926</v>
      </c>
    </row>
    <row r="26" spans="1:6" ht="12.75">
      <c r="A26" s="10">
        <v>6</v>
      </c>
      <c r="B26" s="65" t="s">
        <v>15</v>
      </c>
      <c r="C26" s="67"/>
      <c r="D26" s="20" t="s">
        <v>18</v>
      </c>
      <c r="E26" s="174">
        <v>2.4</v>
      </c>
      <c r="F26" s="111">
        <f t="shared" si="0"/>
        <v>0.08888888888888889</v>
      </c>
    </row>
    <row r="27" spans="1:7" ht="12.75">
      <c r="A27" s="10">
        <v>7</v>
      </c>
      <c r="B27" s="20" t="s">
        <v>75</v>
      </c>
      <c r="C27" s="20"/>
      <c r="D27" s="20" t="s">
        <v>74</v>
      </c>
      <c r="E27" s="173">
        <v>60</v>
      </c>
      <c r="F27" s="111">
        <f t="shared" si="0"/>
        <v>2.2222222222222223</v>
      </c>
      <c r="G27" s="6"/>
    </row>
    <row r="28" spans="1:7" ht="12.75">
      <c r="A28" s="10">
        <v>8</v>
      </c>
      <c r="B28" s="20" t="s">
        <v>141</v>
      </c>
      <c r="C28" s="20"/>
      <c r="D28" s="20" t="s">
        <v>17</v>
      </c>
      <c r="E28" s="173">
        <v>2800</v>
      </c>
      <c r="F28" s="111">
        <f t="shared" si="0"/>
        <v>103.70370370370371</v>
      </c>
      <c r="G28" s="6"/>
    </row>
    <row r="29" spans="1:7" ht="12.75">
      <c r="A29" s="10">
        <v>9</v>
      </c>
      <c r="B29" s="20" t="s">
        <v>76</v>
      </c>
      <c r="C29" s="20"/>
      <c r="D29" s="20" t="s">
        <v>17</v>
      </c>
      <c r="E29" s="173">
        <v>200</v>
      </c>
      <c r="F29" s="111">
        <f t="shared" si="0"/>
        <v>7.407407407407407</v>
      </c>
      <c r="G29" s="6"/>
    </row>
    <row r="30" spans="1:7" ht="12.75">
      <c r="A30" s="10">
        <v>10</v>
      </c>
      <c r="B30" s="20" t="s">
        <v>58</v>
      </c>
      <c r="C30" s="20"/>
      <c r="D30" s="20" t="s">
        <v>56</v>
      </c>
      <c r="E30" s="173">
        <v>1000</v>
      </c>
      <c r="F30" s="111">
        <f t="shared" si="0"/>
        <v>37.03703703703704</v>
      </c>
      <c r="G30" s="6"/>
    </row>
    <row r="31" spans="1:7" ht="12.75">
      <c r="A31" s="10">
        <v>11</v>
      </c>
      <c r="B31" s="20" t="s">
        <v>78</v>
      </c>
      <c r="C31" s="20"/>
      <c r="D31" s="20" t="s">
        <v>56</v>
      </c>
      <c r="E31" s="173">
        <v>0</v>
      </c>
      <c r="F31" s="111"/>
      <c r="G31" s="6"/>
    </row>
    <row r="32" spans="1:7" ht="12.75">
      <c r="A32" s="10">
        <v>12</v>
      </c>
      <c r="B32" s="20" t="s">
        <v>16</v>
      </c>
      <c r="C32" s="20"/>
      <c r="D32" s="20" t="s">
        <v>19</v>
      </c>
      <c r="E32" s="203">
        <v>1.4</v>
      </c>
      <c r="F32" s="111">
        <f>(E32/27)</f>
        <v>0.05185185185185185</v>
      </c>
      <c r="G32" s="6"/>
    </row>
    <row r="33" spans="1:7" ht="12.75">
      <c r="A33" s="10">
        <v>13</v>
      </c>
      <c r="B33" s="20" t="s">
        <v>124</v>
      </c>
      <c r="C33" s="20"/>
      <c r="D33" s="20" t="s">
        <v>125</v>
      </c>
      <c r="E33" s="152">
        <v>7000</v>
      </c>
      <c r="F33" s="111">
        <f>(E33/27)</f>
        <v>259.25925925925924</v>
      </c>
      <c r="G33" s="6"/>
    </row>
    <row r="34" spans="1:7" ht="12.75">
      <c r="A34" s="10">
        <v>14</v>
      </c>
      <c r="B34" s="20" t="s">
        <v>126</v>
      </c>
      <c r="C34" s="20"/>
      <c r="D34" s="153" t="s">
        <v>127</v>
      </c>
      <c r="E34" s="203">
        <v>192.5</v>
      </c>
      <c r="F34" s="155">
        <f>(E34/27)</f>
        <v>7.12962962962963</v>
      </c>
      <c r="G34" s="6"/>
    </row>
    <row r="35" spans="1:7" ht="13.5" thickBot="1">
      <c r="A35" s="13">
        <v>15</v>
      </c>
      <c r="B35" s="124" t="s">
        <v>128</v>
      </c>
      <c r="C35" s="124"/>
      <c r="D35" s="156" t="s">
        <v>125</v>
      </c>
      <c r="E35" s="200">
        <v>8350</v>
      </c>
      <c r="F35" s="158">
        <f>(E35/27)</f>
        <v>309.25925925925924</v>
      </c>
      <c r="G35" s="6"/>
    </row>
    <row r="36" spans="1:12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1"/>
      <c r="L36" s="1"/>
    </row>
    <row r="37" spans="1:12" ht="13.5" thickBot="1">
      <c r="A37" s="7"/>
      <c r="B37" s="7" t="s">
        <v>21</v>
      </c>
      <c r="C37" s="7"/>
      <c r="D37" s="7"/>
      <c r="E37" s="7"/>
      <c r="F37" s="7"/>
      <c r="G37" s="7" t="s">
        <v>38</v>
      </c>
      <c r="H37" s="7"/>
      <c r="I37" s="7"/>
      <c r="J37" s="7"/>
      <c r="K37" s="3"/>
      <c r="L37" s="3"/>
    </row>
    <row r="38" spans="1:12" ht="12.75">
      <c r="A38" s="214" t="s">
        <v>2</v>
      </c>
      <c r="B38" s="225" t="s">
        <v>8</v>
      </c>
      <c r="C38" s="226"/>
      <c r="D38" s="227"/>
      <c r="E38" s="245" t="s">
        <v>106</v>
      </c>
      <c r="F38" s="27" t="s">
        <v>92</v>
      </c>
      <c r="G38" s="245" t="s">
        <v>22</v>
      </c>
      <c r="H38" s="245" t="s">
        <v>118</v>
      </c>
      <c r="I38" s="27" t="s">
        <v>119</v>
      </c>
      <c r="J38" s="243" t="s">
        <v>27</v>
      </c>
      <c r="K38" s="244"/>
      <c r="L38" s="28"/>
    </row>
    <row r="39" spans="1:12" ht="13.5" thickBot="1">
      <c r="A39" s="215"/>
      <c r="B39" s="228"/>
      <c r="C39" s="229"/>
      <c r="D39" s="230"/>
      <c r="E39" s="246"/>
      <c r="F39" s="104"/>
      <c r="G39" s="246"/>
      <c r="H39" s="246"/>
      <c r="I39" s="104"/>
      <c r="J39" s="14" t="s">
        <v>25</v>
      </c>
      <c r="K39" s="109" t="s">
        <v>26</v>
      </c>
      <c r="L39" s="198" t="s">
        <v>96</v>
      </c>
    </row>
    <row r="40" spans="1:12" ht="12.75">
      <c r="A40" s="9">
        <v>1</v>
      </c>
      <c r="B40" s="237" t="s">
        <v>60</v>
      </c>
      <c r="C40" s="238"/>
      <c r="D40" s="239"/>
      <c r="E40" s="117">
        <f>E21</f>
        <v>0</v>
      </c>
      <c r="F40" s="108">
        <f aca="true" t="shared" si="1" ref="F40:F46">(E40/27)</f>
        <v>0</v>
      </c>
      <c r="G40" s="15">
        <v>1</v>
      </c>
      <c r="H40" s="119">
        <f aca="true" t="shared" si="2" ref="H40:H46">G40*E40</f>
        <v>0</v>
      </c>
      <c r="I40" s="108">
        <f aca="true" t="shared" si="3" ref="I40:I46">(H40/27)</f>
        <v>0</v>
      </c>
      <c r="J40" s="17">
        <v>10</v>
      </c>
      <c r="K40" s="121">
        <f aca="true" t="shared" si="4" ref="K40:K46">H40*J40/100</f>
        <v>0</v>
      </c>
      <c r="L40" s="197">
        <f aca="true" t="shared" si="5" ref="L40:L46">(K40/27)</f>
        <v>0</v>
      </c>
    </row>
    <row r="41" spans="1:12" ht="12.75">
      <c r="A41" s="10">
        <v>2</v>
      </c>
      <c r="B41" s="222" t="s">
        <v>70</v>
      </c>
      <c r="C41" s="223"/>
      <c r="D41" s="224"/>
      <c r="E41" s="118">
        <f>E22</f>
        <v>9900</v>
      </c>
      <c r="F41" s="108">
        <f t="shared" si="1"/>
        <v>366.6666666666667</v>
      </c>
      <c r="G41" s="5">
        <v>1</v>
      </c>
      <c r="H41" s="100">
        <f t="shared" si="2"/>
        <v>9900</v>
      </c>
      <c r="I41" s="108">
        <f t="shared" si="3"/>
        <v>366.6666666666667</v>
      </c>
      <c r="J41" s="11">
        <v>10</v>
      </c>
      <c r="K41" s="121">
        <f t="shared" si="4"/>
        <v>990</v>
      </c>
      <c r="L41" s="111">
        <f t="shared" si="5"/>
        <v>36.666666666666664</v>
      </c>
    </row>
    <row r="42" spans="1:12" ht="12.75">
      <c r="A42" s="10">
        <v>3</v>
      </c>
      <c r="B42" s="222" t="s">
        <v>122</v>
      </c>
      <c r="C42" s="223"/>
      <c r="D42" s="224"/>
      <c r="E42" s="118">
        <f>E23</f>
        <v>176000</v>
      </c>
      <c r="F42" s="108">
        <f t="shared" si="1"/>
        <v>6518.518518518518</v>
      </c>
      <c r="G42" s="5">
        <v>1</v>
      </c>
      <c r="H42" s="100">
        <f t="shared" si="2"/>
        <v>176000</v>
      </c>
      <c r="I42" s="108">
        <f t="shared" si="3"/>
        <v>6518.518518518518</v>
      </c>
      <c r="J42" s="11">
        <v>10</v>
      </c>
      <c r="K42" s="121">
        <f t="shared" si="4"/>
        <v>17600</v>
      </c>
      <c r="L42" s="111">
        <f t="shared" si="5"/>
        <v>651.8518518518518</v>
      </c>
    </row>
    <row r="43" spans="1:12" ht="12.75">
      <c r="A43" s="10">
        <v>4</v>
      </c>
      <c r="B43" s="222" t="s">
        <v>72</v>
      </c>
      <c r="C43" s="223"/>
      <c r="D43" s="224"/>
      <c r="E43" s="118">
        <v>250</v>
      </c>
      <c r="F43" s="108">
        <f t="shared" si="1"/>
        <v>9.25925925925926</v>
      </c>
      <c r="G43" s="5">
        <v>1491</v>
      </c>
      <c r="H43" s="100">
        <f t="shared" si="2"/>
        <v>372750</v>
      </c>
      <c r="I43" s="108">
        <f t="shared" si="3"/>
        <v>13805.555555555555</v>
      </c>
      <c r="J43" s="11">
        <v>10</v>
      </c>
      <c r="K43" s="121">
        <f t="shared" si="4"/>
        <v>37275</v>
      </c>
      <c r="L43" s="111">
        <f t="shared" si="5"/>
        <v>1380.5555555555557</v>
      </c>
    </row>
    <row r="44" spans="1:12" ht="12.75">
      <c r="A44" s="10">
        <v>5</v>
      </c>
      <c r="B44" s="222" t="s">
        <v>58</v>
      </c>
      <c r="C44" s="223"/>
      <c r="D44" s="224"/>
      <c r="E44" s="118">
        <v>1000</v>
      </c>
      <c r="F44" s="108">
        <f t="shared" si="1"/>
        <v>37.03703703703704</v>
      </c>
      <c r="G44" s="5">
        <v>1</v>
      </c>
      <c r="H44" s="100">
        <f t="shared" si="2"/>
        <v>1000</v>
      </c>
      <c r="I44" s="108">
        <f t="shared" si="3"/>
        <v>37.03703703703704</v>
      </c>
      <c r="J44" s="11">
        <v>10</v>
      </c>
      <c r="K44" s="121">
        <f t="shared" si="4"/>
        <v>100</v>
      </c>
      <c r="L44" s="111">
        <f t="shared" si="5"/>
        <v>3.7037037037037037</v>
      </c>
    </row>
    <row r="45" spans="1:12" ht="12.75">
      <c r="A45" s="12">
        <v>6</v>
      </c>
      <c r="B45" s="91" t="s">
        <v>124</v>
      </c>
      <c r="C45" s="92"/>
      <c r="D45" s="93"/>
      <c r="E45" s="159">
        <v>7000</v>
      </c>
      <c r="F45" s="160">
        <f t="shared" si="1"/>
        <v>259.25925925925924</v>
      </c>
      <c r="G45" s="161">
        <v>1</v>
      </c>
      <c r="H45" s="162">
        <f t="shared" si="2"/>
        <v>7000</v>
      </c>
      <c r="I45" s="160">
        <f t="shared" si="3"/>
        <v>259.25925925925924</v>
      </c>
      <c r="J45" s="163">
        <v>10</v>
      </c>
      <c r="K45" s="159">
        <f t="shared" si="4"/>
        <v>700</v>
      </c>
      <c r="L45" s="165">
        <f t="shared" si="5"/>
        <v>25.925925925925927</v>
      </c>
    </row>
    <row r="46" spans="1:12" ht="12.75">
      <c r="A46" s="12">
        <v>7</v>
      </c>
      <c r="B46" s="91" t="s">
        <v>128</v>
      </c>
      <c r="C46" s="92"/>
      <c r="D46" s="93"/>
      <c r="E46" s="166">
        <v>8350</v>
      </c>
      <c r="F46" s="160">
        <f t="shared" si="1"/>
        <v>309.25925925925924</v>
      </c>
      <c r="G46" s="161">
        <v>1</v>
      </c>
      <c r="H46" s="162">
        <f t="shared" si="2"/>
        <v>8350</v>
      </c>
      <c r="I46" s="160">
        <f t="shared" si="3"/>
        <v>309.25925925925924</v>
      </c>
      <c r="J46" s="163">
        <v>10</v>
      </c>
      <c r="K46" s="167">
        <f t="shared" si="4"/>
        <v>835</v>
      </c>
      <c r="L46" s="165">
        <f t="shared" si="5"/>
        <v>30.925925925925927</v>
      </c>
    </row>
    <row r="47" spans="1:12" ht="13.5" thickBot="1">
      <c r="A47" s="21"/>
      <c r="B47" s="234" t="s">
        <v>24</v>
      </c>
      <c r="C47" s="235"/>
      <c r="D47" s="236"/>
      <c r="E47" s="23"/>
      <c r="F47" s="23"/>
      <c r="G47" s="23"/>
      <c r="H47" s="120">
        <f>SUM(H40:H46)</f>
        <v>575000</v>
      </c>
      <c r="I47" s="123">
        <f>SUM(I40:I46)</f>
        <v>21296.296296296296</v>
      </c>
      <c r="J47" s="24"/>
      <c r="K47" s="122">
        <f>SUM(K40:K46)</f>
        <v>57500</v>
      </c>
      <c r="L47" s="112">
        <f>SUM(L40:L46)</f>
        <v>2129.62962962963</v>
      </c>
    </row>
    <row r="48" spans="1:12" ht="9" customHeight="1">
      <c r="A48" s="133"/>
      <c r="B48" s="134"/>
      <c r="C48" s="134"/>
      <c r="D48" s="134"/>
      <c r="E48" s="133"/>
      <c r="F48" s="133"/>
      <c r="G48" s="133"/>
      <c r="H48" s="135"/>
      <c r="I48" s="136"/>
      <c r="J48" s="137"/>
      <c r="K48" s="138"/>
      <c r="L48" s="132"/>
    </row>
    <row r="49" spans="1:12" ht="12.75" hidden="1">
      <c r="A49" s="133"/>
      <c r="B49" s="134"/>
      <c r="C49" s="134"/>
      <c r="D49" s="134"/>
      <c r="E49" s="133"/>
      <c r="F49" s="133"/>
      <c r="G49" s="133"/>
      <c r="H49" s="135"/>
      <c r="I49" s="136"/>
      <c r="J49" s="137"/>
      <c r="K49" s="138"/>
      <c r="L49" s="136"/>
    </row>
    <row r="50" spans="1:10" ht="12.75" hidden="1">
      <c r="A50" s="6"/>
      <c r="B50" s="6"/>
      <c r="C50" s="6"/>
      <c r="D50" s="6"/>
      <c r="E50" s="6"/>
      <c r="F50" s="6"/>
      <c r="G50" s="6"/>
      <c r="H50" s="6"/>
      <c r="I50" s="6"/>
      <c r="J50" s="18"/>
    </row>
    <row r="51" spans="1:10" ht="13.5" thickBot="1">
      <c r="A51" s="7"/>
      <c r="B51" s="7" t="s">
        <v>39</v>
      </c>
      <c r="C51" s="7"/>
      <c r="D51" s="7"/>
      <c r="E51" s="7"/>
      <c r="F51" s="7"/>
      <c r="G51" s="7" t="s">
        <v>20</v>
      </c>
      <c r="H51" s="7"/>
      <c r="I51" s="7"/>
      <c r="J51" s="18"/>
    </row>
    <row r="52" spans="1:10" ht="12.75">
      <c r="A52" s="143" t="s">
        <v>2</v>
      </c>
      <c r="B52" s="231" t="s">
        <v>29</v>
      </c>
      <c r="C52" s="232"/>
      <c r="D52" s="233"/>
      <c r="E52" s="27" t="s">
        <v>30</v>
      </c>
      <c r="F52" s="27" t="s">
        <v>22</v>
      </c>
      <c r="G52" s="27" t="s">
        <v>31</v>
      </c>
      <c r="H52" s="27" t="s">
        <v>34</v>
      </c>
      <c r="I52" s="28" t="s">
        <v>33</v>
      </c>
      <c r="J52" s="18"/>
    </row>
    <row r="53" spans="1:12" ht="12.75">
      <c r="A53" s="10">
        <v>1</v>
      </c>
      <c r="B53" s="222" t="s">
        <v>122</v>
      </c>
      <c r="C53" s="223"/>
      <c r="D53" s="224"/>
      <c r="E53" s="20">
        <v>1.4</v>
      </c>
      <c r="F53" s="20">
        <f>G42</f>
        <v>1</v>
      </c>
      <c r="G53" s="20">
        <f>F53*E53</f>
        <v>1.4</v>
      </c>
      <c r="H53" s="20">
        <v>8</v>
      </c>
      <c r="I53" s="29">
        <f>H53*G53</f>
        <v>11.2</v>
      </c>
      <c r="J53" s="18"/>
      <c r="K53" s="1"/>
      <c r="L53" s="1"/>
    </row>
    <row r="54" spans="1:10" ht="12.75">
      <c r="A54" s="10">
        <v>2</v>
      </c>
      <c r="B54" s="222" t="s">
        <v>70</v>
      </c>
      <c r="C54" s="223"/>
      <c r="D54" s="224"/>
      <c r="E54" s="20">
        <v>0.35</v>
      </c>
      <c r="F54" s="20">
        <v>1</v>
      </c>
      <c r="G54" s="20">
        <f>F54*E54</f>
        <v>0.35</v>
      </c>
      <c r="H54" s="20">
        <v>2</v>
      </c>
      <c r="I54" s="29">
        <f>H54*G54</f>
        <v>0.7</v>
      </c>
      <c r="J54" s="25"/>
    </row>
    <row r="55" spans="1:12" ht="12.75">
      <c r="A55" s="10">
        <v>3</v>
      </c>
      <c r="B55" s="222" t="s">
        <v>32</v>
      </c>
      <c r="C55" s="223"/>
      <c r="D55" s="224"/>
      <c r="E55" s="20">
        <v>0.06</v>
      </c>
      <c r="F55" s="20">
        <v>40</v>
      </c>
      <c r="G55" s="20">
        <f>F55*E55</f>
        <v>2.4</v>
      </c>
      <c r="H55" s="20">
        <v>8</v>
      </c>
      <c r="I55" s="29">
        <f>H55*G55</f>
        <v>19.2</v>
      </c>
      <c r="J55" s="6"/>
      <c r="K55" s="1"/>
      <c r="L55" s="1"/>
    </row>
    <row r="56" spans="1:12" ht="12.75">
      <c r="A56" s="10">
        <v>4</v>
      </c>
      <c r="B56" s="222" t="s">
        <v>61</v>
      </c>
      <c r="C56" s="223"/>
      <c r="D56" s="224"/>
      <c r="E56" s="20">
        <v>1</v>
      </c>
      <c r="F56" s="20">
        <v>1</v>
      </c>
      <c r="G56" s="20">
        <f>F56*E56</f>
        <v>1</v>
      </c>
      <c r="H56" s="20">
        <v>8</v>
      </c>
      <c r="I56" s="29">
        <f>H56*G56</f>
        <v>8</v>
      </c>
      <c r="J56" s="7"/>
      <c r="K56" s="1"/>
      <c r="L56" s="1"/>
    </row>
    <row r="57" spans="1:10" ht="13.5" thickBot="1">
      <c r="A57" s="21"/>
      <c r="B57" s="68" t="s">
        <v>24</v>
      </c>
      <c r="C57" s="69"/>
      <c r="D57" s="69"/>
      <c r="E57" s="69"/>
      <c r="F57" s="69"/>
      <c r="G57" s="69"/>
      <c r="H57" s="70"/>
      <c r="I57" s="30">
        <f>SUM(I53:I56)</f>
        <v>39.099999999999994</v>
      </c>
      <c r="J57" s="7"/>
    </row>
    <row r="58" spans="1:10" ht="12.7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3.5" thickBot="1">
      <c r="A59" s="7"/>
      <c r="B59" s="7" t="s">
        <v>77</v>
      </c>
      <c r="C59" s="7"/>
      <c r="D59" s="7"/>
      <c r="E59" s="7"/>
      <c r="F59" s="7"/>
      <c r="G59" s="7" t="s">
        <v>4</v>
      </c>
      <c r="H59" s="7"/>
      <c r="I59" s="7"/>
      <c r="J59" s="6"/>
    </row>
    <row r="60" spans="1:10" ht="12.75">
      <c r="A60" s="143" t="s">
        <v>2</v>
      </c>
      <c r="B60" s="231" t="s">
        <v>8</v>
      </c>
      <c r="C60" s="233"/>
      <c r="D60" s="28" t="s">
        <v>22</v>
      </c>
      <c r="E60" s="7"/>
      <c r="F60" s="7"/>
      <c r="G60" s="7"/>
      <c r="H60" s="7"/>
      <c r="I60" s="6"/>
      <c r="J60" s="6"/>
    </row>
    <row r="61" spans="1:9" ht="12.75">
      <c r="A61" s="10">
        <v>1</v>
      </c>
      <c r="B61" s="222" t="s">
        <v>13</v>
      </c>
      <c r="C61" s="224"/>
      <c r="D61" s="29" t="s">
        <v>80</v>
      </c>
      <c r="E61" s="6"/>
      <c r="F61" s="6"/>
      <c r="G61" s="6"/>
      <c r="H61" s="6"/>
      <c r="I61" s="6"/>
    </row>
    <row r="62" spans="1:12" ht="12.75">
      <c r="A62" s="10">
        <v>2</v>
      </c>
      <c r="B62" s="222" t="s">
        <v>15</v>
      </c>
      <c r="C62" s="224"/>
      <c r="D62" s="29" t="s">
        <v>83</v>
      </c>
      <c r="E62" s="6"/>
      <c r="F62" s="6"/>
      <c r="G62" s="6"/>
      <c r="H62" s="6"/>
      <c r="I62" s="6"/>
      <c r="L62" s="1"/>
    </row>
    <row r="63" spans="1:11" ht="12.75">
      <c r="A63" s="10">
        <v>3</v>
      </c>
      <c r="B63" s="222" t="s">
        <v>14</v>
      </c>
      <c r="C63" s="224"/>
      <c r="D63" s="29" t="s">
        <v>81</v>
      </c>
      <c r="E63" s="6"/>
      <c r="F63" s="6"/>
      <c r="G63" s="6"/>
      <c r="H63" s="6"/>
      <c r="I63" s="7"/>
      <c r="K63" s="1"/>
    </row>
    <row r="64" spans="1:11" ht="12.75">
      <c r="A64" s="10">
        <v>4</v>
      </c>
      <c r="B64" s="222" t="s">
        <v>75</v>
      </c>
      <c r="C64" s="224"/>
      <c r="D64" s="29" t="s">
        <v>79</v>
      </c>
      <c r="E64" s="6"/>
      <c r="F64" s="6"/>
      <c r="G64" s="6"/>
      <c r="H64" s="6"/>
      <c r="I64" s="7"/>
      <c r="J64" s="1"/>
      <c r="K64" s="1"/>
    </row>
    <row r="65" spans="1:10" ht="13.5" thickBot="1">
      <c r="A65" s="21"/>
      <c r="B65" s="234" t="s">
        <v>82</v>
      </c>
      <c r="C65" s="236"/>
      <c r="D65" s="30" t="s">
        <v>84</v>
      </c>
      <c r="E65" s="7"/>
      <c r="F65" s="7"/>
      <c r="G65" s="7"/>
      <c r="H65" s="7"/>
      <c r="I65" s="6"/>
      <c r="J65" s="1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10" ht="13.5" thickBot="1">
      <c r="A67" s="7"/>
      <c r="B67" s="31" t="s">
        <v>7</v>
      </c>
      <c r="C67" s="31"/>
      <c r="D67" s="31"/>
      <c r="E67" s="31"/>
      <c r="F67" s="7"/>
      <c r="G67" s="7" t="s">
        <v>5</v>
      </c>
      <c r="H67" s="7"/>
      <c r="I67" s="7"/>
      <c r="J67" s="6"/>
    </row>
    <row r="68" spans="1:10" ht="12.75">
      <c r="A68" s="143" t="s">
        <v>2</v>
      </c>
      <c r="B68" s="84" t="s">
        <v>3</v>
      </c>
      <c r="C68" s="85"/>
      <c r="D68" s="85"/>
      <c r="E68" s="86"/>
      <c r="F68" s="73" t="s">
        <v>109</v>
      </c>
      <c r="G68" s="73" t="s">
        <v>108</v>
      </c>
      <c r="H68" s="73" t="s">
        <v>107</v>
      </c>
      <c r="I68" s="178" t="s">
        <v>120</v>
      </c>
      <c r="J68" s="6"/>
    </row>
    <row r="69" spans="1:10" ht="12.75">
      <c r="A69" s="10">
        <v>1</v>
      </c>
      <c r="B69" s="65" t="s">
        <v>62</v>
      </c>
      <c r="C69" s="66"/>
      <c r="D69" s="66"/>
      <c r="E69" s="67"/>
      <c r="F69" s="20">
        <v>1</v>
      </c>
      <c r="G69" s="103">
        <v>15000</v>
      </c>
      <c r="H69" s="100">
        <f>F69*G69</f>
        <v>15000</v>
      </c>
      <c r="I69" s="169">
        <f>(H69/27)</f>
        <v>555.5555555555555</v>
      </c>
      <c r="J69" s="6"/>
    </row>
    <row r="70" spans="1:12" ht="12.75">
      <c r="A70" s="10">
        <v>2</v>
      </c>
      <c r="B70" s="65" t="s">
        <v>63</v>
      </c>
      <c r="C70" s="66"/>
      <c r="D70" s="66"/>
      <c r="E70" s="67"/>
      <c r="F70" s="20">
        <v>2</v>
      </c>
      <c r="G70" s="103">
        <v>10000</v>
      </c>
      <c r="H70" s="100">
        <f>F70*G70</f>
        <v>20000</v>
      </c>
      <c r="I70" s="169">
        <f>(H70/27)</f>
        <v>740.7407407407408</v>
      </c>
      <c r="J70" s="6"/>
      <c r="K70" s="1"/>
      <c r="L70" s="1"/>
    </row>
    <row r="71" spans="1:10" ht="12.75">
      <c r="A71" s="10">
        <v>3</v>
      </c>
      <c r="B71" s="65" t="s">
        <v>64</v>
      </c>
      <c r="C71" s="66"/>
      <c r="D71" s="66"/>
      <c r="E71" s="67"/>
      <c r="F71" s="20">
        <v>1</v>
      </c>
      <c r="G71" s="103">
        <v>10000</v>
      </c>
      <c r="H71" s="100">
        <f>F71*G71</f>
        <v>10000</v>
      </c>
      <c r="I71" s="169">
        <f>(H71/27)</f>
        <v>370.3703703703704</v>
      </c>
      <c r="J71" s="7"/>
    </row>
    <row r="72" spans="1:12" ht="12.75">
      <c r="A72" s="147">
        <v>4</v>
      </c>
      <c r="B72" s="149" t="s">
        <v>123</v>
      </c>
      <c r="C72" s="66"/>
      <c r="D72" s="66"/>
      <c r="E72" s="67"/>
      <c r="F72" s="88">
        <v>1</v>
      </c>
      <c r="G72" s="148">
        <v>7000</v>
      </c>
      <c r="H72" s="127">
        <v>10000</v>
      </c>
      <c r="I72" s="169">
        <f>(H72/27)</f>
        <v>370.3703703703704</v>
      </c>
      <c r="J72" s="6"/>
      <c r="K72" s="1"/>
      <c r="L72" s="1"/>
    </row>
    <row r="73" spans="1:12" ht="13.5" thickBot="1">
      <c r="A73" s="21"/>
      <c r="B73" s="68" t="s">
        <v>1</v>
      </c>
      <c r="C73" s="69"/>
      <c r="D73" s="69"/>
      <c r="E73" s="70"/>
      <c r="F73" s="40">
        <f>SUM(F69:F72)</f>
        <v>5</v>
      </c>
      <c r="G73" s="23"/>
      <c r="H73" s="120">
        <f>SUM(H69:H72)</f>
        <v>55000</v>
      </c>
      <c r="I73" s="170">
        <f>(H73/27)</f>
        <v>2037.037037037037</v>
      </c>
      <c r="J73" s="7"/>
      <c r="K73" s="1"/>
      <c r="L73" s="1"/>
    </row>
    <row r="74" spans="1:10" ht="12.75">
      <c r="A74" s="32"/>
      <c r="B74" s="31"/>
      <c r="C74" s="31"/>
      <c r="D74" s="31"/>
      <c r="E74" s="31"/>
      <c r="F74" s="32"/>
      <c r="G74" s="32"/>
      <c r="H74" s="32"/>
      <c r="I74" s="7"/>
      <c r="J74" s="7"/>
    </row>
    <row r="75" spans="1:10" ht="13.5" thickBot="1">
      <c r="A75" s="7"/>
      <c r="B75" s="7" t="s">
        <v>6</v>
      </c>
      <c r="C75" s="7"/>
      <c r="D75" s="7"/>
      <c r="E75" s="7"/>
      <c r="F75" s="7"/>
      <c r="G75" s="7" t="s">
        <v>12</v>
      </c>
      <c r="H75" s="7"/>
      <c r="I75" s="7"/>
      <c r="J75" s="7"/>
    </row>
    <row r="76" spans="1:10" ht="12.75">
      <c r="A76" s="247" t="s">
        <v>2</v>
      </c>
      <c r="B76" s="72" t="s">
        <v>114</v>
      </c>
      <c r="C76" s="63"/>
      <c r="D76" s="63"/>
      <c r="E76" s="64"/>
      <c r="F76" s="221" t="s">
        <v>101</v>
      </c>
      <c r="G76" s="221" t="s">
        <v>9</v>
      </c>
      <c r="H76" s="243"/>
      <c r="I76" s="125" t="s">
        <v>9</v>
      </c>
      <c r="J76" s="146"/>
    </row>
    <row r="77" spans="1:10" ht="12.75">
      <c r="A77" s="248"/>
      <c r="B77" s="82"/>
      <c r="C77" s="87"/>
      <c r="D77" s="87"/>
      <c r="E77" s="83"/>
      <c r="F77" s="249"/>
      <c r="G77" s="33" t="s">
        <v>100</v>
      </c>
      <c r="H77" s="33" t="s">
        <v>99</v>
      </c>
      <c r="I77" s="190" t="s">
        <v>97</v>
      </c>
      <c r="J77" s="150" t="s">
        <v>98</v>
      </c>
    </row>
    <row r="78" spans="1:10" ht="12.75">
      <c r="A78" s="10">
        <v>1</v>
      </c>
      <c r="B78" s="91" t="s">
        <v>10</v>
      </c>
      <c r="C78" s="92"/>
      <c r="D78" s="92"/>
      <c r="E78" s="93"/>
      <c r="F78" s="20">
        <v>420</v>
      </c>
      <c r="G78" s="4">
        <v>150</v>
      </c>
      <c r="H78" s="126">
        <f>G78*F78</f>
        <v>63000</v>
      </c>
      <c r="I78" s="191">
        <f>(G78/27)</f>
        <v>5.555555555555555</v>
      </c>
      <c r="J78" s="111">
        <f>(H78/27)</f>
        <v>2333.3333333333335</v>
      </c>
    </row>
    <row r="79" spans="1:10" ht="12.75">
      <c r="A79" s="147">
        <v>2</v>
      </c>
      <c r="B79" s="89" t="s">
        <v>85</v>
      </c>
      <c r="C79" s="97"/>
      <c r="D79" s="97"/>
      <c r="E79" s="90"/>
      <c r="F79" s="90">
        <v>840</v>
      </c>
      <c r="G79" s="98">
        <v>50</v>
      </c>
      <c r="H79" s="127">
        <v>20000</v>
      </c>
      <c r="I79" s="191">
        <f>(G79/27)</f>
        <v>1.8518518518518519</v>
      </c>
      <c r="J79" s="111">
        <f>(H79/27)</f>
        <v>740.7407407407408</v>
      </c>
    </row>
    <row r="80" spans="1:12" ht="13.5" thickBot="1">
      <c r="A80" s="21"/>
      <c r="B80" s="94" t="s">
        <v>11</v>
      </c>
      <c r="C80" s="95"/>
      <c r="D80" s="95"/>
      <c r="E80" s="96"/>
      <c r="F80" s="23">
        <f>SUM(F78:F79)</f>
        <v>1260</v>
      </c>
      <c r="G80" s="34"/>
      <c r="H80" s="34">
        <f>SUM(H78:H79)</f>
        <v>83000</v>
      </c>
      <c r="I80" s="192"/>
      <c r="J80" s="144">
        <f>SUM(J78:J79)</f>
        <v>3074.0740740740744</v>
      </c>
      <c r="K80" s="1"/>
      <c r="L80" s="1"/>
    </row>
    <row r="81" spans="1:12" ht="12.75">
      <c r="A81" s="6"/>
      <c r="B81" s="6"/>
      <c r="C81" s="6"/>
      <c r="D81" s="6"/>
      <c r="E81" s="6"/>
      <c r="F81" s="6"/>
      <c r="G81" s="6"/>
      <c r="H81" s="6"/>
      <c r="J81" s="6"/>
      <c r="K81" s="1"/>
      <c r="L81" s="1"/>
    </row>
    <row r="82" spans="1:12" ht="18">
      <c r="A82" s="6"/>
      <c r="B82" s="35" t="s">
        <v>86</v>
      </c>
      <c r="C82" s="6"/>
      <c r="D82" s="6"/>
      <c r="E82" s="6"/>
      <c r="F82" s="6"/>
      <c r="G82" s="6"/>
      <c r="H82" s="6"/>
      <c r="J82" s="7"/>
      <c r="K82" s="1"/>
      <c r="L82" s="1"/>
    </row>
    <row r="83" spans="1:12" ht="12.75">
      <c r="A83" s="6"/>
      <c r="B83" s="6"/>
      <c r="C83" s="6"/>
      <c r="D83" s="6"/>
      <c r="E83" s="6"/>
      <c r="F83" s="6"/>
      <c r="G83" s="6"/>
      <c r="H83" s="6"/>
      <c r="J83" s="7"/>
      <c r="K83" s="1"/>
      <c r="L83" s="1"/>
    </row>
    <row r="84" spans="1:11" ht="13.5" thickBot="1">
      <c r="A84" s="7"/>
      <c r="B84" s="7" t="s">
        <v>57</v>
      </c>
      <c r="C84" s="7"/>
      <c r="D84" s="7"/>
      <c r="E84" s="7"/>
      <c r="F84" s="7" t="s">
        <v>40</v>
      </c>
      <c r="G84" s="1"/>
      <c r="H84" s="7"/>
      <c r="J84" s="7"/>
      <c r="K84" s="1"/>
    </row>
    <row r="85" spans="1:10" ht="12.75">
      <c r="A85" s="247" t="s">
        <v>2</v>
      </c>
      <c r="B85" s="225" t="s">
        <v>8</v>
      </c>
      <c r="C85" s="227"/>
      <c r="D85" s="73"/>
      <c r="E85" s="73"/>
      <c r="F85" s="73"/>
      <c r="G85" s="73"/>
      <c r="H85" s="186"/>
      <c r="J85" s="1"/>
    </row>
    <row r="86" spans="1:8" ht="12.75">
      <c r="A86" s="248"/>
      <c r="B86" s="216"/>
      <c r="C86" s="217"/>
      <c r="D86" s="36" t="s">
        <v>17</v>
      </c>
      <c r="E86" s="36" t="s">
        <v>41</v>
      </c>
      <c r="F86" s="36" t="s">
        <v>112</v>
      </c>
      <c r="G86" s="36" t="s">
        <v>42</v>
      </c>
      <c r="H86" s="187" t="s">
        <v>113</v>
      </c>
    </row>
    <row r="87" spans="1:8" ht="12.75">
      <c r="A87" s="10">
        <v>1</v>
      </c>
      <c r="B87" s="222" t="s">
        <v>141</v>
      </c>
      <c r="C87" s="224"/>
      <c r="D87" s="99">
        <v>0.375</v>
      </c>
      <c r="E87" s="151">
        <v>2800</v>
      </c>
      <c r="F87" s="108">
        <f>(E87/27)</f>
        <v>103.70370370370371</v>
      </c>
      <c r="G87" s="37">
        <f>D87*E87</f>
        <v>1050</v>
      </c>
      <c r="H87" s="169">
        <f>(G87/27)</f>
        <v>38.888888888888886</v>
      </c>
    </row>
    <row r="88" spans="1:8" ht="12.75">
      <c r="A88" s="10">
        <v>2</v>
      </c>
      <c r="B88" s="222" t="s">
        <v>15</v>
      </c>
      <c r="C88" s="224"/>
      <c r="D88" s="99">
        <v>0.044</v>
      </c>
      <c r="E88" s="100">
        <v>2.4</v>
      </c>
      <c r="F88" s="108">
        <f>(E88/27)</f>
        <v>0.08888888888888889</v>
      </c>
      <c r="G88" s="37">
        <f>D88*E88</f>
        <v>0.10559999999999999</v>
      </c>
      <c r="H88" s="169">
        <f>(G88/27)</f>
        <v>0.003911111111111111</v>
      </c>
    </row>
    <row r="89" spans="1:8" ht="12.75">
      <c r="A89" s="10">
        <v>3</v>
      </c>
      <c r="B89" s="222" t="s">
        <v>14</v>
      </c>
      <c r="C89" s="224"/>
      <c r="D89" s="99">
        <v>0.2</v>
      </c>
      <c r="E89" s="101">
        <v>200</v>
      </c>
      <c r="F89" s="108">
        <f>(E89/27)</f>
        <v>7.407407407407407</v>
      </c>
      <c r="G89" s="37">
        <f>D89*E89</f>
        <v>40</v>
      </c>
      <c r="H89" s="169">
        <f>(G89/27)</f>
        <v>1.4814814814814814</v>
      </c>
    </row>
    <row r="90" spans="1:12" ht="12.75">
      <c r="A90" s="10">
        <v>4</v>
      </c>
      <c r="B90" s="222" t="s">
        <v>75</v>
      </c>
      <c r="C90" s="224"/>
      <c r="D90" s="99" t="s">
        <v>79</v>
      </c>
      <c r="E90" s="101">
        <v>60</v>
      </c>
      <c r="F90" s="108">
        <f>(E90/27)</f>
        <v>2.2222222222222223</v>
      </c>
      <c r="G90" s="101">
        <v>36</v>
      </c>
      <c r="H90" s="169">
        <f>(G90/27)</f>
        <v>1.3333333333333333</v>
      </c>
      <c r="J90" s="1"/>
      <c r="K90" s="1"/>
      <c r="L90" s="1"/>
    </row>
    <row r="91" spans="1:9" ht="13.5" thickBot="1">
      <c r="A91" s="21"/>
      <c r="B91" s="234" t="s">
        <v>82</v>
      </c>
      <c r="C91" s="236"/>
      <c r="D91" s="102">
        <v>0.57512</v>
      </c>
      <c r="E91" s="23"/>
      <c r="F91" s="23"/>
      <c r="G91" s="189">
        <f>SUM(G87:G90)</f>
        <v>1126.1056</v>
      </c>
      <c r="H91" s="170">
        <f>SUM(H87:H90)</f>
        <v>41.70761481481481</v>
      </c>
      <c r="I91" s="1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10" ht="13.5" thickBot="1">
      <c r="A93" s="7"/>
      <c r="B93" s="7" t="s">
        <v>43</v>
      </c>
      <c r="C93" s="7"/>
      <c r="D93" s="7"/>
      <c r="E93" s="7"/>
      <c r="F93" s="7"/>
      <c r="G93" s="7" t="s">
        <v>47</v>
      </c>
      <c r="H93" s="7"/>
      <c r="I93" s="7"/>
      <c r="J93" s="6"/>
    </row>
    <row r="94" spans="1:12" ht="12.75">
      <c r="A94" s="143" t="s">
        <v>2</v>
      </c>
      <c r="B94" s="231" t="s">
        <v>45</v>
      </c>
      <c r="C94" s="233"/>
      <c r="D94" s="73" t="s">
        <v>46</v>
      </c>
      <c r="E94" s="73" t="s">
        <v>93</v>
      </c>
      <c r="F94" s="105" t="s">
        <v>104</v>
      </c>
      <c r="G94" s="105" t="s">
        <v>110</v>
      </c>
      <c r="H94" s="105" t="s">
        <v>137</v>
      </c>
      <c r="I94" s="128" t="s">
        <v>138</v>
      </c>
      <c r="K94" s="1"/>
      <c r="L94" s="1"/>
    </row>
    <row r="95" spans="1:12" ht="12.75">
      <c r="A95" s="10">
        <v>1</v>
      </c>
      <c r="B95" s="222" t="s">
        <v>16</v>
      </c>
      <c r="C95" s="224"/>
      <c r="D95" s="71">
        <f>I57*E17*E32</f>
        <v>1204.2799999999997</v>
      </c>
      <c r="E95" s="108">
        <f aca="true" t="shared" si="6" ref="E95:E101">(D95/27)</f>
        <v>44.602962962962955</v>
      </c>
      <c r="F95" s="71">
        <f>D95/E17</f>
        <v>54.73999999999999</v>
      </c>
      <c r="G95" s="108">
        <f aca="true" t="shared" si="7" ref="G95:G101">(F95/27)</f>
        <v>2.027407407407407</v>
      </c>
      <c r="H95" s="71">
        <f>F95/E14</f>
        <v>2.606666666666666</v>
      </c>
      <c r="I95" s="169">
        <f aca="true" t="shared" si="8" ref="I95:I101">(H95/27)</f>
        <v>0.09654320987654319</v>
      </c>
      <c r="J95" s="1"/>
      <c r="K95" s="1"/>
      <c r="L95" s="1"/>
    </row>
    <row r="96" spans="1:12" ht="12.75">
      <c r="A96" s="10">
        <v>2</v>
      </c>
      <c r="B96" s="222" t="s">
        <v>44</v>
      </c>
      <c r="C96" s="224"/>
      <c r="D96" s="71">
        <f>H73</f>
        <v>55000</v>
      </c>
      <c r="E96" s="108">
        <f t="shared" si="6"/>
        <v>2037.037037037037</v>
      </c>
      <c r="F96" s="71">
        <f>D96/E17</f>
        <v>2500</v>
      </c>
      <c r="G96" s="108">
        <f t="shared" si="7"/>
        <v>92.5925925925926</v>
      </c>
      <c r="H96" s="71">
        <f>F96/E14</f>
        <v>119.04761904761905</v>
      </c>
      <c r="I96" s="169">
        <f t="shared" si="8"/>
        <v>4.409171075837743</v>
      </c>
      <c r="J96" s="1"/>
      <c r="K96" s="2"/>
      <c r="L96" s="2"/>
    </row>
    <row r="97" spans="1:10" ht="12.75">
      <c r="A97" s="10">
        <v>3</v>
      </c>
      <c r="B97" s="266" t="s">
        <v>89</v>
      </c>
      <c r="C97" s="267"/>
      <c r="D97" s="71">
        <f>D96*0.26</f>
        <v>14300</v>
      </c>
      <c r="E97" s="108">
        <f t="shared" si="6"/>
        <v>529.6296296296297</v>
      </c>
      <c r="F97" s="71">
        <f>D97/E17</f>
        <v>650</v>
      </c>
      <c r="G97" s="108">
        <f t="shared" si="7"/>
        <v>24.074074074074073</v>
      </c>
      <c r="H97" s="71">
        <f>F97/E14</f>
        <v>30.952380952380953</v>
      </c>
      <c r="I97" s="169">
        <f t="shared" si="8"/>
        <v>1.146384479717813</v>
      </c>
      <c r="J97" s="2"/>
    </row>
    <row r="98" spans="1:9" ht="12.75">
      <c r="A98" s="10">
        <v>4</v>
      </c>
      <c r="B98" s="222" t="s">
        <v>9</v>
      </c>
      <c r="C98" s="224"/>
      <c r="D98" s="71">
        <f>H80</f>
        <v>83000</v>
      </c>
      <c r="E98" s="108">
        <f t="shared" si="6"/>
        <v>3074.074074074074</v>
      </c>
      <c r="F98" s="71">
        <f>D98/E17</f>
        <v>3772.7272727272725</v>
      </c>
      <c r="G98" s="108">
        <f t="shared" si="7"/>
        <v>139.73063973063972</v>
      </c>
      <c r="H98" s="71">
        <f>F98/E14</f>
        <v>179.65367965367963</v>
      </c>
      <c r="I98" s="169">
        <f t="shared" si="8"/>
        <v>6.65383998717332</v>
      </c>
    </row>
    <row r="99" spans="1:9" ht="12.75">
      <c r="A99" s="10">
        <v>5</v>
      </c>
      <c r="B99" s="222" t="s">
        <v>23</v>
      </c>
      <c r="C99" s="224"/>
      <c r="D99" s="71">
        <f>K47/12</f>
        <v>4791.666666666667</v>
      </c>
      <c r="E99" s="108">
        <f t="shared" si="6"/>
        <v>177.46913580246914</v>
      </c>
      <c r="F99" s="71">
        <f>D99/E17</f>
        <v>217.8030303030303</v>
      </c>
      <c r="G99" s="108">
        <f t="shared" si="7"/>
        <v>8.066778900112233</v>
      </c>
      <c r="H99" s="71">
        <f>F99/E14</f>
        <v>10.371572871572871</v>
      </c>
      <c r="I99" s="169">
        <f t="shared" si="8"/>
        <v>0.384132328576773</v>
      </c>
    </row>
    <row r="100" spans="1:9" ht="12.75">
      <c r="A100" s="10">
        <v>6</v>
      </c>
      <c r="B100" s="222" t="s">
        <v>65</v>
      </c>
      <c r="C100" s="224"/>
      <c r="D100" s="71">
        <v>20000</v>
      </c>
      <c r="E100" s="108">
        <f t="shared" si="6"/>
        <v>740.7407407407408</v>
      </c>
      <c r="F100" s="71">
        <f>D100/E17</f>
        <v>909.0909090909091</v>
      </c>
      <c r="G100" s="108">
        <f t="shared" si="7"/>
        <v>33.67003367003367</v>
      </c>
      <c r="H100" s="71">
        <f>F100/E14</f>
        <v>43.29004329004329</v>
      </c>
      <c r="I100" s="169">
        <f t="shared" si="8"/>
        <v>1.60333493666827</v>
      </c>
    </row>
    <row r="101" spans="1:9" ht="12.75">
      <c r="A101" s="10">
        <v>7</v>
      </c>
      <c r="B101" s="222" t="s">
        <v>87</v>
      </c>
      <c r="C101" s="224"/>
      <c r="D101" s="71">
        <v>15000</v>
      </c>
      <c r="E101" s="108">
        <f t="shared" si="6"/>
        <v>555.5555555555555</v>
      </c>
      <c r="F101" s="71">
        <f>D101/E17</f>
        <v>681.8181818181819</v>
      </c>
      <c r="G101" s="108">
        <f t="shared" si="7"/>
        <v>25.252525252525256</v>
      </c>
      <c r="H101" s="71">
        <f>F101/E14</f>
        <v>32.46753246753247</v>
      </c>
      <c r="I101" s="169">
        <f t="shared" si="8"/>
        <v>1.2025012025012027</v>
      </c>
    </row>
    <row r="102" spans="1:9" ht="13.5" thickBot="1">
      <c r="A102" s="21"/>
      <c r="B102" s="234" t="s">
        <v>24</v>
      </c>
      <c r="C102" s="236"/>
      <c r="D102" s="74">
        <f>SUM(D95:D101)</f>
        <v>193295.94666666666</v>
      </c>
      <c r="E102" s="129">
        <f>SUM(E95:E101)</f>
        <v>7159.10913580247</v>
      </c>
      <c r="F102" s="145"/>
      <c r="G102" s="74"/>
      <c r="H102" s="74">
        <f>SUM(H95:H101)</f>
        <v>418.389494949495</v>
      </c>
      <c r="I102" s="170">
        <f>SUM(I95:I101)</f>
        <v>15.495907220351665</v>
      </c>
    </row>
    <row r="103" spans="1:12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"/>
      <c r="L103" s="1"/>
    </row>
    <row r="104" spans="1:10" ht="13.5" thickBot="1">
      <c r="A104" s="7"/>
      <c r="B104" s="7" t="s">
        <v>90</v>
      </c>
      <c r="C104" s="7"/>
      <c r="D104" s="7"/>
      <c r="E104" s="7"/>
      <c r="F104" s="7"/>
      <c r="G104" s="7" t="s">
        <v>48</v>
      </c>
      <c r="H104" s="7"/>
      <c r="I104" s="7"/>
      <c r="J104" s="6"/>
    </row>
    <row r="105" spans="1:12" ht="12.75">
      <c r="A105" s="7"/>
      <c r="B105" s="131" t="s">
        <v>94</v>
      </c>
      <c r="C105" s="114" t="s">
        <v>95</v>
      </c>
      <c r="D105" s="7"/>
      <c r="E105" s="7"/>
      <c r="F105" s="7"/>
      <c r="G105" s="7"/>
      <c r="H105" s="7"/>
      <c r="I105" s="6"/>
      <c r="J105" s="7"/>
      <c r="K105" s="1"/>
      <c r="L105" s="1"/>
    </row>
    <row r="106" spans="1:12" ht="13.5" thickBot="1">
      <c r="A106" s="6"/>
      <c r="B106" s="139">
        <f>G91+H102</f>
        <v>1544.495094949495</v>
      </c>
      <c r="C106" s="113">
        <f>(B106/27)</f>
        <v>57.203522035166486</v>
      </c>
      <c r="D106" s="6"/>
      <c r="E106" s="6"/>
      <c r="F106" s="6"/>
      <c r="G106" s="6"/>
      <c r="H106" s="6"/>
      <c r="I106" s="7"/>
      <c r="J106" s="1"/>
      <c r="K106" s="1"/>
      <c r="L106" s="1"/>
    </row>
    <row r="107" spans="1:10" ht="13.5" thickBot="1">
      <c r="A107" s="6"/>
      <c r="B107" s="38"/>
      <c r="C107" s="38"/>
      <c r="D107" s="6"/>
      <c r="E107" s="6"/>
      <c r="F107" s="6"/>
      <c r="G107" s="6"/>
      <c r="H107" s="6"/>
      <c r="I107" s="6"/>
      <c r="J107" s="1"/>
    </row>
    <row r="108" spans="1:10" ht="12.75">
      <c r="A108" s="143" t="s">
        <v>2</v>
      </c>
      <c r="B108" s="231" t="s">
        <v>51</v>
      </c>
      <c r="C108" s="232"/>
      <c r="D108" s="233"/>
      <c r="E108" s="73" t="s">
        <v>105</v>
      </c>
      <c r="F108" s="178" t="s">
        <v>96</v>
      </c>
      <c r="G108" s="7"/>
      <c r="H108" s="7"/>
      <c r="I108" s="6"/>
      <c r="J108" s="7"/>
    </row>
    <row r="109" spans="1:9" ht="12.75">
      <c r="A109" s="10">
        <v>1</v>
      </c>
      <c r="B109" s="19" t="s">
        <v>111</v>
      </c>
      <c r="C109" s="19"/>
      <c r="D109" s="19"/>
      <c r="E109" s="100">
        <f>B106</f>
        <v>1544.495094949495</v>
      </c>
      <c r="F109" s="179">
        <f>(E109/27)</f>
        <v>57.203522035166486</v>
      </c>
      <c r="G109" s="6"/>
      <c r="H109" s="6"/>
      <c r="I109" s="6"/>
    </row>
    <row r="110" spans="1:9" ht="12.75">
      <c r="A110" s="10">
        <v>2</v>
      </c>
      <c r="B110" s="19" t="s">
        <v>115</v>
      </c>
      <c r="C110" s="19"/>
      <c r="D110" s="19"/>
      <c r="E110" s="182">
        <v>2000</v>
      </c>
      <c r="F110" s="180">
        <f>(E110/27)</f>
        <v>74.07407407407408</v>
      </c>
      <c r="G110" s="6"/>
      <c r="H110" s="6"/>
      <c r="I110" s="6"/>
    </row>
    <row r="111" spans="1:9" ht="12.75">
      <c r="A111" s="10">
        <v>3</v>
      </c>
      <c r="B111" s="222" t="s">
        <v>116</v>
      </c>
      <c r="C111" s="223"/>
      <c r="D111" s="224"/>
      <c r="E111" s="183">
        <f>(E110-E109)*0.15</f>
        <v>68.32573575757574</v>
      </c>
      <c r="F111" s="179">
        <f>(E111/27)</f>
        <v>2.5305828058361386</v>
      </c>
      <c r="G111" s="6"/>
      <c r="H111" s="6"/>
      <c r="I111" s="6"/>
    </row>
    <row r="112" spans="1:9" ht="12.75">
      <c r="A112" s="39">
        <v>4</v>
      </c>
      <c r="B112" s="240" t="s">
        <v>49</v>
      </c>
      <c r="C112" s="241"/>
      <c r="D112" s="242"/>
      <c r="E112" s="184">
        <f>E113/E109*100</f>
        <v>25.068332723037223</v>
      </c>
      <c r="F112" s="181">
        <f>F113/F109*100</f>
        <v>25.068332723037223</v>
      </c>
      <c r="G112" s="6"/>
      <c r="H112" s="6"/>
      <c r="I112" s="6"/>
    </row>
    <row r="113" spans="1:9" ht="12.75">
      <c r="A113" s="10">
        <v>5</v>
      </c>
      <c r="B113" s="19" t="s">
        <v>139</v>
      </c>
      <c r="C113" s="19"/>
      <c r="D113" s="19"/>
      <c r="E113" s="100">
        <f>E110-E111-E109</f>
        <v>387.17916929292915</v>
      </c>
      <c r="F113" s="179">
        <f>(E113/27)</f>
        <v>14.33996923307145</v>
      </c>
      <c r="G113" s="6"/>
      <c r="H113" s="6"/>
      <c r="I113" s="6"/>
    </row>
    <row r="114" spans="1:12" ht="12.75">
      <c r="A114" s="10">
        <v>6</v>
      </c>
      <c r="B114" s="19" t="s">
        <v>117</v>
      </c>
      <c r="C114" s="19"/>
      <c r="D114" s="19"/>
      <c r="E114" s="100">
        <f>E113*E14</f>
        <v>8130.762555151512</v>
      </c>
      <c r="F114" s="179">
        <f>(E114/27)</f>
        <v>301.13935389450046</v>
      </c>
      <c r="G114" s="7"/>
      <c r="H114" s="7"/>
      <c r="I114" s="6"/>
      <c r="K114" s="1"/>
      <c r="L114" s="1"/>
    </row>
    <row r="115" spans="1:10" ht="13.5" thickBot="1">
      <c r="A115" s="21">
        <v>7</v>
      </c>
      <c r="B115" s="22" t="s">
        <v>50</v>
      </c>
      <c r="C115" s="22"/>
      <c r="D115" s="22"/>
      <c r="E115" s="40">
        <f>H47/E114</f>
        <v>70.71907414584255</v>
      </c>
      <c r="F115" s="196">
        <f>I47/F114</f>
        <v>70.71907414584254</v>
      </c>
      <c r="G115" s="6"/>
      <c r="H115" s="6"/>
      <c r="I115" s="7"/>
      <c r="J115" s="1"/>
    </row>
    <row r="116" spans="6:12" ht="12.75">
      <c r="F116" s="6"/>
      <c r="G116" s="6"/>
      <c r="H116" s="6"/>
      <c r="I116" s="6"/>
      <c r="K116" s="1"/>
      <c r="L116" s="1"/>
    </row>
    <row r="117" spans="2:12" ht="12.75">
      <c r="B117" t="s">
        <v>102</v>
      </c>
      <c r="F117" s="7"/>
      <c r="G117" s="7"/>
      <c r="H117" s="7"/>
      <c r="I117" s="7"/>
      <c r="J117" s="1"/>
      <c r="K117" s="1"/>
      <c r="L117" s="1"/>
    </row>
    <row r="118" ht="12.75">
      <c r="J118" s="1"/>
    </row>
  </sheetData>
  <mergeCells count="59">
    <mergeCell ref="B112:D112"/>
    <mergeCell ref="B101:C101"/>
    <mergeCell ref="B102:C102"/>
    <mergeCell ref="B108:D108"/>
    <mergeCell ref="B111:D111"/>
    <mergeCell ref="B97:C97"/>
    <mergeCell ref="B98:C98"/>
    <mergeCell ref="B99:C99"/>
    <mergeCell ref="B100:C100"/>
    <mergeCell ref="B91:C91"/>
    <mergeCell ref="B94:C94"/>
    <mergeCell ref="B95:C95"/>
    <mergeCell ref="B96:C96"/>
    <mergeCell ref="B87:C87"/>
    <mergeCell ref="B88:C88"/>
    <mergeCell ref="B89:C89"/>
    <mergeCell ref="B90:C90"/>
    <mergeCell ref="F76:F77"/>
    <mergeCell ref="G76:H76"/>
    <mergeCell ref="A85:A86"/>
    <mergeCell ref="B85:C86"/>
    <mergeCell ref="B63:C63"/>
    <mergeCell ref="B64:C64"/>
    <mergeCell ref="B65:C65"/>
    <mergeCell ref="A76:A77"/>
    <mergeCell ref="B56:D56"/>
    <mergeCell ref="B60:C60"/>
    <mergeCell ref="B61:C61"/>
    <mergeCell ref="B62:C62"/>
    <mergeCell ref="B52:D52"/>
    <mergeCell ref="B53:D53"/>
    <mergeCell ref="B54:D54"/>
    <mergeCell ref="B55:D55"/>
    <mergeCell ref="B42:D42"/>
    <mergeCell ref="B43:D43"/>
    <mergeCell ref="B44:D44"/>
    <mergeCell ref="B47:D47"/>
    <mergeCell ref="H38:H39"/>
    <mergeCell ref="J38:K38"/>
    <mergeCell ref="B40:D40"/>
    <mergeCell ref="B41:D41"/>
    <mergeCell ref="B18:D18"/>
    <mergeCell ref="E18:G18"/>
    <mergeCell ref="A38:A39"/>
    <mergeCell ref="B38:D39"/>
    <mergeCell ref="E38:E39"/>
    <mergeCell ref="G38:G39"/>
    <mergeCell ref="B16:D16"/>
    <mergeCell ref="E16:G16"/>
    <mergeCell ref="B17:D17"/>
    <mergeCell ref="E17:G17"/>
    <mergeCell ref="B14:D14"/>
    <mergeCell ref="E14:G14"/>
    <mergeCell ref="B15:D15"/>
    <mergeCell ref="E15:G15"/>
    <mergeCell ref="B12:D12"/>
    <mergeCell ref="E12:G12"/>
    <mergeCell ref="B13:D13"/>
    <mergeCell ref="E13:G13"/>
  </mergeCells>
  <printOptions/>
  <pageMargins left="0.2" right="0.2" top="0.23" bottom="0.28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"ТехТрон"</dc:creator>
  <cp:keywords/>
  <dc:description/>
  <cp:lastModifiedBy>Customer</cp:lastModifiedBy>
  <cp:lastPrinted>2007-01-31T06:47:27Z</cp:lastPrinted>
  <dcterms:created xsi:type="dcterms:W3CDTF">2000-11-29T13:33:15Z</dcterms:created>
  <dcterms:modified xsi:type="dcterms:W3CDTF">2010-02-25T13:59:53Z</dcterms:modified>
  <cp:category/>
  <cp:version/>
  <cp:contentType/>
  <cp:contentStatus/>
</cp:coreProperties>
</file>